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305" yWindow="-15" windowWidth="10230" windowHeight="8115" activeTab="1"/>
  </bookViews>
  <sheets>
    <sheet name="ORÇAMENTO" sheetId="1" r:id="rId1"/>
    <sheet name="CRONOGRAMA" sheetId="2" r:id="rId2"/>
  </sheets>
  <externalReferences>
    <externalReference r:id="rId3"/>
  </externalReferences>
  <definedNames>
    <definedName name="_xlnm.Print_Area" localSheetId="1">CRONOGRAMA!$A$1:$O$36</definedName>
    <definedName name="_xlnm.Print_Area" localSheetId="0">ORÇAMENTO!$A$1:$I$192</definedName>
  </definedNames>
  <calcPr calcId="124519"/>
</workbook>
</file>

<file path=xl/calcChain.xml><?xml version="1.0" encoding="utf-8"?>
<calcChain xmlns="http://schemas.openxmlformats.org/spreadsheetml/2006/main">
  <c r="H182" i="1"/>
  <c r="I10"/>
  <c r="I20"/>
  <c r="I34"/>
  <c r="I44"/>
  <c r="D13" i="2"/>
  <c r="D14"/>
  <c r="I14" s="1"/>
  <c r="I65" i="1"/>
  <c r="D15" i="2" s="1"/>
  <c r="I15" s="1"/>
  <c r="I85" i="1"/>
  <c r="I99"/>
  <c r="I113"/>
  <c r="I125"/>
  <c r="I137"/>
  <c r="I149"/>
  <c r="I161"/>
  <c r="I180"/>
  <c r="O25" i="2"/>
  <c r="O23"/>
  <c r="K17"/>
  <c r="K18"/>
  <c r="G11"/>
  <c r="D25"/>
  <c r="D24"/>
  <c r="O24" s="1"/>
  <c r="N26" s="1"/>
  <c r="D23"/>
  <c r="D21"/>
  <c r="M21" s="1"/>
  <c r="D20"/>
  <c r="M20" s="1"/>
  <c r="D18"/>
  <c r="D17"/>
  <c r="D12"/>
  <c r="G12" s="1"/>
  <c r="D11"/>
  <c r="D9"/>
  <c r="B25"/>
  <c r="B24"/>
  <c r="B23"/>
  <c r="H180" i="1"/>
  <c r="G180"/>
  <c r="G178"/>
  <c r="H178" s="1"/>
  <c r="I178" s="1"/>
  <c r="G179"/>
  <c r="H179" s="1"/>
  <c r="I179" s="1"/>
  <c r="G177"/>
  <c r="H177" s="1"/>
  <c r="I177" s="1"/>
  <c r="G176"/>
  <c r="H176" s="1"/>
  <c r="I176" s="1"/>
  <c r="G175"/>
  <c r="H175" s="1"/>
  <c r="G172"/>
  <c r="H172" s="1"/>
  <c r="I172" s="1"/>
  <c r="G171"/>
  <c r="H171" s="1"/>
  <c r="I171" s="1"/>
  <c r="G170"/>
  <c r="H170" s="1"/>
  <c r="I170" s="1"/>
  <c r="G169"/>
  <c r="H169" s="1"/>
  <c r="I169" s="1"/>
  <c r="G168"/>
  <c r="H168" s="1"/>
  <c r="I168" s="1"/>
  <c r="G167"/>
  <c r="H167" s="1"/>
  <c r="I167" s="1"/>
  <c r="G166"/>
  <c r="H166" s="1"/>
  <c r="I166" s="1"/>
  <c r="G165"/>
  <c r="H165" s="1"/>
  <c r="I165" s="1"/>
  <c r="G164"/>
  <c r="G163"/>
  <c r="H163" s="1"/>
  <c r="I163" s="1"/>
  <c r="G160"/>
  <c r="H160" s="1"/>
  <c r="I160" s="1"/>
  <c r="G159"/>
  <c r="H159" s="1"/>
  <c r="I159" s="1"/>
  <c r="G158"/>
  <c r="H158" s="1"/>
  <c r="I158" s="1"/>
  <c r="G157"/>
  <c r="H157" s="1"/>
  <c r="I157" s="1"/>
  <c r="G156"/>
  <c r="H156" s="1"/>
  <c r="I156" s="1"/>
  <c r="G155"/>
  <c r="H155" s="1"/>
  <c r="I155" s="1"/>
  <c r="H154"/>
  <c r="I154" s="1"/>
  <c r="G154"/>
  <c r="G153"/>
  <c r="H153" s="1"/>
  <c r="I153" s="1"/>
  <c r="G152"/>
  <c r="H151"/>
  <c r="I151" s="1"/>
  <c r="G151"/>
  <c r="G148"/>
  <c r="H148" s="1"/>
  <c r="I148" s="1"/>
  <c r="G147"/>
  <c r="H147" s="1"/>
  <c r="I147" s="1"/>
  <c r="G146"/>
  <c r="H146" s="1"/>
  <c r="I146" s="1"/>
  <c r="G145"/>
  <c r="H145" s="1"/>
  <c r="G144"/>
  <c r="H144" s="1"/>
  <c r="I144" s="1"/>
  <c r="G143"/>
  <c r="H143" s="1"/>
  <c r="I143" s="1"/>
  <c r="G142"/>
  <c r="H142" s="1"/>
  <c r="I142" s="1"/>
  <c r="G141"/>
  <c r="H141" s="1"/>
  <c r="I141" s="1"/>
  <c r="G140"/>
  <c r="H140" s="1"/>
  <c r="I140" s="1"/>
  <c r="G139"/>
  <c r="H139" s="1"/>
  <c r="I139" s="1"/>
  <c r="G136"/>
  <c r="H136" s="1"/>
  <c r="I136" s="1"/>
  <c r="G135"/>
  <c r="H135" s="1"/>
  <c r="I135" s="1"/>
  <c r="G134"/>
  <c r="H134" s="1"/>
  <c r="I134" s="1"/>
  <c r="H133"/>
  <c r="I133" s="1"/>
  <c r="G133"/>
  <c r="G132"/>
  <c r="H132" s="1"/>
  <c r="I132" s="1"/>
  <c r="G131"/>
  <c r="H131" s="1"/>
  <c r="I131" s="1"/>
  <c r="G130"/>
  <c r="H130" s="1"/>
  <c r="I130" s="1"/>
  <c r="G129"/>
  <c r="H129" s="1"/>
  <c r="I129" s="1"/>
  <c r="G128"/>
  <c r="H128" s="1"/>
  <c r="I128" s="1"/>
  <c r="G127"/>
  <c r="H127" s="1"/>
  <c r="I127" s="1"/>
  <c r="G120"/>
  <c r="H120" s="1"/>
  <c r="I120" s="1"/>
  <c r="G119"/>
  <c r="H119" s="1"/>
  <c r="I119" s="1"/>
  <c r="G124"/>
  <c r="H124" s="1"/>
  <c r="I124" s="1"/>
  <c r="G123"/>
  <c r="H123" s="1"/>
  <c r="I123" s="1"/>
  <c r="G122"/>
  <c r="H122" s="1"/>
  <c r="I122" s="1"/>
  <c r="G121"/>
  <c r="H121" s="1"/>
  <c r="I121" s="1"/>
  <c r="G118"/>
  <c r="H118" s="1"/>
  <c r="I118" s="1"/>
  <c r="G117"/>
  <c r="H117" s="1"/>
  <c r="I117" s="1"/>
  <c r="G116"/>
  <c r="H116" s="1"/>
  <c r="I116" s="1"/>
  <c r="G115"/>
  <c r="H115" s="1"/>
  <c r="I115" s="1"/>
  <c r="G112"/>
  <c r="H112" s="1"/>
  <c r="I112" s="1"/>
  <c r="G111"/>
  <c r="H111" s="1"/>
  <c r="I111" s="1"/>
  <c r="G110"/>
  <c r="H110" s="1"/>
  <c r="I110" s="1"/>
  <c r="G109"/>
  <c r="H109" s="1"/>
  <c r="I109" s="1"/>
  <c r="G108"/>
  <c r="H108" s="1"/>
  <c r="I108" s="1"/>
  <c r="G107"/>
  <c r="H107" s="1"/>
  <c r="I107" s="1"/>
  <c r="G106"/>
  <c r="H106" s="1"/>
  <c r="I106" s="1"/>
  <c r="G105"/>
  <c r="H105" s="1"/>
  <c r="I105" s="1"/>
  <c r="G104"/>
  <c r="H104" s="1"/>
  <c r="I104" s="1"/>
  <c r="G103"/>
  <c r="H103" s="1"/>
  <c r="I103" s="1"/>
  <c r="G102"/>
  <c r="H102" s="1"/>
  <c r="I102" s="1"/>
  <c r="G101"/>
  <c r="H101" s="1"/>
  <c r="I101" s="1"/>
  <c r="G98"/>
  <c r="H98" s="1"/>
  <c r="I98" s="1"/>
  <c r="G97"/>
  <c r="H97" s="1"/>
  <c r="I97" s="1"/>
  <c r="G96"/>
  <c r="H96" s="1"/>
  <c r="I96" s="1"/>
  <c r="G95"/>
  <c r="H95" s="1"/>
  <c r="I95" s="1"/>
  <c r="G94"/>
  <c r="H94" s="1"/>
  <c r="I94" s="1"/>
  <c r="G93"/>
  <c r="H93" s="1"/>
  <c r="I93" s="1"/>
  <c r="G92"/>
  <c r="H92" s="1"/>
  <c r="I92" s="1"/>
  <c r="G91"/>
  <c r="H91" s="1"/>
  <c r="I91" s="1"/>
  <c r="G90"/>
  <c r="H90" s="1"/>
  <c r="I90" s="1"/>
  <c r="G89"/>
  <c r="H89" s="1"/>
  <c r="I89" s="1"/>
  <c r="G88"/>
  <c r="H88" s="1"/>
  <c r="I88" s="1"/>
  <c r="G87"/>
  <c r="H87" s="1"/>
  <c r="I87" s="1"/>
  <c r="G84"/>
  <c r="H84" s="1"/>
  <c r="I84" s="1"/>
  <c r="G83"/>
  <c r="H83" s="1"/>
  <c r="I83" s="1"/>
  <c r="G82"/>
  <c r="H82" s="1"/>
  <c r="I82" s="1"/>
  <c r="G81"/>
  <c r="G80"/>
  <c r="H80" s="1"/>
  <c r="I80" s="1"/>
  <c r="G79"/>
  <c r="H79" s="1"/>
  <c r="I79" s="1"/>
  <c r="G78"/>
  <c r="H78" s="1"/>
  <c r="I78" s="1"/>
  <c r="G77"/>
  <c r="H77" s="1"/>
  <c r="I77" s="1"/>
  <c r="G76"/>
  <c r="H76" s="1"/>
  <c r="I76" s="1"/>
  <c r="G73"/>
  <c r="H73" s="1"/>
  <c r="G72"/>
  <c r="H72" s="1"/>
  <c r="I72" s="1"/>
  <c r="G71"/>
  <c r="H71" s="1"/>
  <c r="I71" s="1"/>
  <c r="G70"/>
  <c r="H70" s="1"/>
  <c r="I70" s="1"/>
  <c r="G69"/>
  <c r="H69" s="1"/>
  <c r="I69" s="1"/>
  <c r="G68"/>
  <c r="H68" s="1"/>
  <c r="I68" s="1"/>
  <c r="G67"/>
  <c r="H67" s="1"/>
  <c r="I67" s="1"/>
  <c r="G64"/>
  <c r="H64" s="1"/>
  <c r="I64" s="1"/>
  <c r="G63"/>
  <c r="H63" s="1"/>
  <c r="I63" s="1"/>
  <c r="G62"/>
  <c r="H62" s="1"/>
  <c r="I62" s="1"/>
  <c r="G61"/>
  <c r="H61" s="1"/>
  <c r="I61" s="1"/>
  <c r="G60"/>
  <c r="H60" s="1"/>
  <c r="I60" s="1"/>
  <c r="G59"/>
  <c r="H59" s="1"/>
  <c r="I59" s="1"/>
  <c r="G58"/>
  <c r="H58" s="1"/>
  <c r="I58" s="1"/>
  <c r="G55"/>
  <c r="H55" s="1"/>
  <c r="I55" s="1"/>
  <c r="G54"/>
  <c r="H54" s="1"/>
  <c r="I54" s="1"/>
  <c r="G51"/>
  <c r="H51" s="1"/>
  <c r="I51" s="1"/>
  <c r="G50"/>
  <c r="H50" s="1"/>
  <c r="I50" s="1"/>
  <c r="G47"/>
  <c r="H47" s="1"/>
  <c r="G46"/>
  <c r="H46" s="1"/>
  <c r="I46" s="1"/>
  <c r="G43"/>
  <c r="H43" s="1"/>
  <c r="I43" s="1"/>
  <c r="G42"/>
  <c r="H42" s="1"/>
  <c r="I42" s="1"/>
  <c r="G33"/>
  <c r="H33" s="1"/>
  <c r="I33" s="1"/>
  <c r="G32"/>
  <c r="H32" s="1"/>
  <c r="I32" s="1"/>
  <c r="G19"/>
  <c r="H19" s="1"/>
  <c r="I19" s="1"/>
  <c r="G18"/>
  <c r="H18" s="1"/>
  <c r="I18" s="1"/>
  <c r="G41"/>
  <c r="H41" s="1"/>
  <c r="I41" s="1"/>
  <c r="G40"/>
  <c r="H40" s="1"/>
  <c r="I40" s="1"/>
  <c r="G39"/>
  <c r="H39" s="1"/>
  <c r="I39" s="1"/>
  <c r="G38"/>
  <c r="H38" s="1"/>
  <c r="I38" s="1"/>
  <c r="G37"/>
  <c r="H37" s="1"/>
  <c r="I37" s="1"/>
  <c r="G36"/>
  <c r="H36" s="1"/>
  <c r="I36" s="1"/>
  <c r="G31"/>
  <c r="H31" s="1"/>
  <c r="I31" s="1"/>
  <c r="G28"/>
  <c r="H28" s="1"/>
  <c r="I28" s="1"/>
  <c r="G27"/>
  <c r="H27" s="1"/>
  <c r="I27" s="1"/>
  <c r="G29"/>
  <c r="H29" s="1"/>
  <c r="I29" s="1"/>
  <c r="G30"/>
  <c r="H30" s="1"/>
  <c r="I30" s="1"/>
  <c r="G13"/>
  <c r="H13" s="1"/>
  <c r="I13" s="1"/>
  <c r="G17"/>
  <c r="H17" s="1"/>
  <c r="B9"/>
  <c r="D19" i="2" l="1"/>
  <c r="G173" i="1"/>
  <c r="D22" i="2"/>
  <c r="M22" s="1"/>
  <c r="I175" i="1"/>
  <c r="H149"/>
  <c r="G149"/>
  <c r="H164"/>
  <c r="H173" s="1"/>
  <c r="G161"/>
  <c r="H152"/>
  <c r="G137"/>
  <c r="G125"/>
  <c r="G113"/>
  <c r="H113"/>
  <c r="G74"/>
  <c r="G99"/>
  <c r="D16" i="2"/>
  <c r="K16" s="1"/>
  <c r="H99" i="1"/>
  <c r="H74"/>
  <c r="G85"/>
  <c r="H81"/>
  <c r="H65"/>
  <c r="G65"/>
  <c r="H48"/>
  <c r="I47"/>
  <c r="G48"/>
  <c r="G44"/>
  <c r="H44"/>
  <c r="G53"/>
  <c r="G52"/>
  <c r="H52" s="1"/>
  <c r="G23"/>
  <c r="G24"/>
  <c r="H24" s="1"/>
  <c r="I24" s="1"/>
  <c r="G25"/>
  <c r="H25" s="1"/>
  <c r="I25" s="1"/>
  <c r="G26"/>
  <c r="H26" s="1"/>
  <c r="I26" s="1"/>
  <c r="G22"/>
  <c r="G16"/>
  <c r="H16" s="1"/>
  <c r="I16" s="1"/>
  <c r="G14"/>
  <c r="H14" s="1"/>
  <c r="I14" s="1"/>
  <c r="G15"/>
  <c r="H15" s="1"/>
  <c r="I15" s="1"/>
  <c r="G12"/>
  <c r="G9"/>
  <c r="K19" i="2" l="1"/>
  <c r="M19"/>
  <c r="H9" i="1"/>
  <c r="I164"/>
  <c r="I152"/>
  <c r="H161"/>
  <c r="I81"/>
  <c r="H85"/>
  <c r="H53"/>
  <c r="I53" s="1"/>
  <c r="G56"/>
  <c r="I52"/>
  <c r="H22"/>
  <c r="G34"/>
  <c r="G20"/>
  <c r="H23"/>
  <c r="I23" s="1"/>
  <c r="H12"/>
  <c r="H20" s="1"/>
  <c r="G10"/>
  <c r="B22" i="2"/>
  <c r="B21"/>
  <c r="B20"/>
  <c r="B19"/>
  <c r="B18"/>
  <c r="B17"/>
  <c r="B16"/>
  <c r="B15"/>
  <c r="B14"/>
  <c r="B13"/>
  <c r="B12"/>
  <c r="B11"/>
  <c r="B10"/>
  <c r="B9"/>
  <c r="C5"/>
  <c r="C4"/>
  <c r="C3"/>
  <c r="C2"/>
  <c r="I9" i="1" l="1"/>
  <c r="H56"/>
  <c r="H34"/>
  <c r="I22"/>
  <c r="I12"/>
  <c r="H10"/>
  <c r="I13" i="2" l="1"/>
  <c r="D10" l="1"/>
  <c r="D26" s="1"/>
  <c r="G9"/>
  <c r="E23" l="1"/>
  <c r="E25"/>
  <c r="N27"/>
  <c r="E24"/>
  <c r="H26"/>
  <c r="G10"/>
  <c r="F26" s="1"/>
  <c r="H125" i="1" l="1"/>
  <c r="H137" l="1"/>
  <c r="E9" i="2" l="1"/>
  <c r="F28"/>
  <c r="H28" s="1"/>
  <c r="L26" l="1"/>
  <c r="J26"/>
  <c r="J28" s="1"/>
  <c r="L28" l="1"/>
  <c r="N28" s="1"/>
  <c r="E19"/>
  <c r="E12"/>
  <c r="E10"/>
  <c r="E11"/>
  <c r="E13"/>
  <c r="E14"/>
  <c r="E15"/>
  <c r="E16"/>
  <c r="E17"/>
  <c r="E18"/>
  <c r="E20"/>
  <c r="E21"/>
  <c r="J27"/>
  <c r="F27"/>
  <c r="F29" s="1"/>
  <c r="H27"/>
  <c r="E22"/>
  <c r="E26" l="1"/>
  <c r="H29"/>
  <c r="J29" s="1"/>
  <c r="L27"/>
  <c r="L29" l="1"/>
  <c r="N29" s="1"/>
</calcChain>
</file>

<file path=xl/sharedStrings.xml><?xml version="1.0" encoding="utf-8"?>
<sst xmlns="http://schemas.openxmlformats.org/spreadsheetml/2006/main" count="645" uniqueCount="262">
  <si>
    <t>PLANILHA ORÇAMENTÁRIA</t>
  </si>
  <si>
    <t>ÍTEM</t>
  </si>
  <si>
    <t>1.0</t>
  </si>
  <si>
    <t>1.1</t>
  </si>
  <si>
    <t>2.0</t>
  </si>
  <si>
    <t>2.1</t>
  </si>
  <si>
    <t>2.2</t>
  </si>
  <si>
    <t>3.0</t>
  </si>
  <si>
    <t>3.1</t>
  </si>
  <si>
    <t>3.2</t>
  </si>
  <si>
    <t>3.3</t>
  </si>
  <si>
    <t>DESCRIÇÃO DOS SERVIÇOS</t>
  </si>
  <si>
    <t>UNID.</t>
  </si>
  <si>
    <t>TOTAL</t>
  </si>
  <si>
    <t>VALOR TOTAL R$</t>
  </si>
  <si>
    <t>QUANT.</t>
  </si>
  <si>
    <t>VALOR TOTAL GERAL</t>
  </si>
  <si>
    <t>INCIDÊNCIA (%)</t>
  </si>
  <si>
    <t>CRONOGRAMA</t>
  </si>
  <si>
    <t>1º MÊS</t>
  </si>
  <si>
    <t>2º MÊS</t>
  </si>
  <si>
    <t>3º MÊS</t>
  </si>
  <si>
    <t>4º MÊS</t>
  </si>
  <si>
    <t>MENSAL</t>
  </si>
  <si>
    <t>ACUMULADO</t>
  </si>
  <si>
    <t>TOTAIS</t>
  </si>
  <si>
    <t>VALOR</t>
  </si>
  <si>
    <t>(%)</t>
  </si>
  <si>
    <t>2.3</t>
  </si>
  <si>
    <t xml:space="preserve">CONTRATANTE: </t>
  </si>
  <si>
    <t xml:space="preserve">OBRA: </t>
  </si>
  <si>
    <t xml:space="preserve">LOGRADOURO: </t>
  </si>
  <si>
    <t xml:space="preserve">SEGMENTO: </t>
  </si>
  <si>
    <t>2.4</t>
  </si>
  <si>
    <t>4.0</t>
  </si>
  <si>
    <t>4.1</t>
  </si>
  <si>
    <t>4.2</t>
  </si>
  <si>
    <t>4.3</t>
  </si>
  <si>
    <t>5.0</t>
  </si>
  <si>
    <t>5.1</t>
  </si>
  <si>
    <t>5.2</t>
  </si>
  <si>
    <t>M2</t>
  </si>
  <si>
    <t>6.0</t>
  </si>
  <si>
    <t>6.1</t>
  </si>
  <si>
    <t>6.2</t>
  </si>
  <si>
    <t>6.3</t>
  </si>
  <si>
    <t>6.4</t>
  </si>
  <si>
    <t>6.5</t>
  </si>
  <si>
    <t>7.0</t>
  </si>
  <si>
    <t>7.1</t>
  </si>
  <si>
    <t>7.2</t>
  </si>
  <si>
    <t>7.3</t>
  </si>
  <si>
    <t>7.4</t>
  </si>
  <si>
    <t>7.5</t>
  </si>
  <si>
    <t>7.6</t>
  </si>
  <si>
    <t>8.0</t>
  </si>
  <si>
    <t>8.1</t>
  </si>
  <si>
    <t>8.2</t>
  </si>
  <si>
    <t>8.3</t>
  </si>
  <si>
    <t>8.4</t>
  </si>
  <si>
    <t>9.0</t>
  </si>
  <si>
    <t>9.1</t>
  </si>
  <si>
    <t>9.2</t>
  </si>
  <si>
    <t>9.3</t>
  </si>
  <si>
    <t>9.4</t>
  </si>
  <si>
    <t>9.5</t>
  </si>
  <si>
    <t>9.7</t>
  </si>
  <si>
    <t>10.0</t>
  </si>
  <si>
    <t>10.1</t>
  </si>
  <si>
    <t>10.2</t>
  </si>
  <si>
    <t>11.0</t>
  </si>
  <si>
    <t>11.1</t>
  </si>
  <si>
    <t>11.2</t>
  </si>
  <si>
    <t>11.3</t>
  </si>
  <si>
    <t>11.4</t>
  </si>
  <si>
    <t>11.5</t>
  </si>
  <si>
    <t>12.0</t>
  </si>
  <si>
    <t>12.1</t>
  </si>
  <si>
    <t>12.2</t>
  </si>
  <si>
    <t>12.3</t>
  </si>
  <si>
    <t>13.0</t>
  </si>
  <si>
    <t>13.1</t>
  </si>
  <si>
    <t>13.2</t>
  </si>
  <si>
    <t>13.5</t>
  </si>
  <si>
    <t>13.6</t>
  </si>
  <si>
    <t>14.0</t>
  </si>
  <si>
    <t>14.1</t>
  </si>
  <si>
    <t>14.3</t>
  </si>
  <si>
    <t>15.0</t>
  </si>
  <si>
    <t>Construção Civil</t>
  </si>
  <si>
    <t>VALORES TOTAIS</t>
  </si>
  <si>
    <t>INSTALAÇÃO DA OBRA</t>
  </si>
  <si>
    <t>TOTAL DA INSTALAÇÃO DA OBRA</t>
  </si>
  <si>
    <t>5º MÊS</t>
  </si>
  <si>
    <t>CONTRATANTE:</t>
  </si>
  <si>
    <t>CRONOGRAMA FÍSICO-FINANCEIRO</t>
  </si>
  <si>
    <t>PLACA DE OBRA EM CHAPA DE AÇO GALVANIZADO</t>
  </si>
  <si>
    <t>Prefeitura Municipal de Lavras do Sul</t>
  </si>
  <si>
    <t xml:space="preserve">BDI </t>
  </si>
  <si>
    <t>BDI</t>
  </si>
  <si>
    <t>TOTAL COM BDI</t>
  </si>
  <si>
    <t>4.4</t>
  </si>
  <si>
    <t>PINTURA ESMALTE ACETINADO EM MADEIRA, DUAS DEMAOS</t>
  </si>
  <si>
    <t>Refroma do Corpo da Guarda</t>
  </si>
  <si>
    <t>CÓDIGO SINAPI (OUT. 2018)</t>
  </si>
  <si>
    <t>UNITÁRIO</t>
  </si>
  <si>
    <t>SALA 01</t>
  </si>
  <si>
    <t>2.5</t>
  </si>
  <si>
    <t>2.6</t>
  </si>
  <si>
    <t>2.7</t>
  </si>
  <si>
    <t>2.8</t>
  </si>
  <si>
    <t>90823</t>
  </si>
  <si>
    <t>PORTA DE MADEIRA PARA PINTURA, SEMI-OCA (LEVE OU MÉDIA), 90X210CM, ESPESSURA DE 3,5CM, INCLUSO DOBRADIÇAS - FORNECIMENTO E INSTALAÇÃO. AF_08/2015</t>
  </si>
  <si>
    <t>395,26</t>
  </si>
  <si>
    <t>97644</t>
  </si>
  <si>
    <t>REMOÇÃO DE PORTAS, DE FORMA MANUAL, SEM REAPROVEITAMENTO. AF_12/2017</t>
  </si>
  <si>
    <t>REMOÇÃO DE PISO DE MADEIRA (ASSOALHO E BARROTE), DE FORMA MANUAL, SEM REAPROVEITAMENTO. AF_12/2017</t>
  </si>
  <si>
    <t>PISO EM CERAMICA ESMALTADA EXTRA, PEI MAIOR OU IGUAL A 4, FORMATO MAIOR QUE 2025 CM2</t>
  </si>
  <si>
    <t>87622</t>
  </si>
  <si>
    <t>CONTRAPISO EM ARGAMASSA TRAÇO 1:4 (CIMENTO E AREIA), PREPARO MANUAL, APLICADO EM ÁREAS SECAS SOBRE LAJE, ADERIDO, ESPESSURA 2CM. AF_06/2014</t>
  </si>
  <si>
    <t>88487</t>
  </si>
  <si>
    <t>APLICAÇÃO MANUAL DE PINTURA COM TINTA LÁTEX PVA EM PAREDES, DUAS DEMÃOS. AF_06/2014</t>
  </si>
  <si>
    <t>TOTAL DE SALA 01</t>
  </si>
  <si>
    <t>SALA 02</t>
  </si>
  <si>
    <t>97640</t>
  </si>
  <si>
    <t>REMOÇÃO DE FORROS DE DRYWALL, PVC E FIBROMINERAL, DE FORMA MANUAL, SEM REAPROVEITAMENTO. AF_12/2017</t>
  </si>
  <si>
    <t>FORRO DE PVC LISO, BRANCO, REGUA DE 10 CM, ESPESSURA DE 8 MM A 10 MM (COM COLOCACAO / SEM ESTRUTURA METALICA)</t>
  </si>
  <si>
    <t>TOTAL DE SALA 02</t>
  </si>
  <si>
    <t>97663</t>
  </si>
  <si>
    <t>REMOÇÃO DE LOUÇAS, DE FORMA MANUAL, SEM REAPROVEITAMENTO. AF_12/2017</t>
  </si>
  <si>
    <t>97633</t>
  </si>
  <si>
    <t>DEMOLIÇÃO DE REVESTIMENTO CERÂMICO, DE FORMA MANUAL, SEM REAPROVEITAMENTO. AF_12/2017</t>
  </si>
  <si>
    <t>3.4</t>
  </si>
  <si>
    <t>3.5</t>
  </si>
  <si>
    <t>3.6</t>
  </si>
  <si>
    <t>3.7</t>
  </si>
  <si>
    <t>BACIA SANITARIA (VASO) COM CAIXA ACOPLADA, DE LOUCA BRANCA</t>
  </si>
  <si>
    <t>86943</t>
  </si>
  <si>
    <t>LAVATÓRIO LOUÇA BRANCA SUSPENSO, 29,5 X 39CM OU EQUIVALENTE, PADRÃO POPULAR, INCLUSO SIFÃO FLEXÍVEL EM PVC, VÁLVULA E ENGATE FLEXÍVEL 30CM EM PLÁSTICO E TORNEIRA CROMADA DE MESA, PADRÃO POPULAR - FORNECIMENTO E INSTALAÇÃO. AF_12/2013</t>
  </si>
  <si>
    <t>87248</t>
  </si>
  <si>
    <t>REVESTIMENTO CERÂMICO PARA PISO COM PLACAS TIPO ESMALTADA EXTRA DE DIMENSÕES 35X35 CM APLICADA EM AMBIENTES DE ÁREA MAIOR QUE 10 M2. AF_06/2014</t>
  </si>
  <si>
    <t>3.8</t>
  </si>
  <si>
    <t>3.9</t>
  </si>
  <si>
    <t>3.10</t>
  </si>
  <si>
    <t>SALA 03</t>
  </si>
  <si>
    <t>TOTAL DE SALA 03</t>
  </si>
  <si>
    <t>73739/1</t>
  </si>
  <si>
    <t>73924/3</t>
  </si>
  <si>
    <t>PINTURA ESMALTE FOSCO, DUAS DEMAOS, SOBRE SUPERFICIE METALICA</t>
  </si>
  <si>
    <t>3.11</t>
  </si>
  <si>
    <t>3.12</t>
  </si>
  <si>
    <t>4.5</t>
  </si>
  <si>
    <t>4.6</t>
  </si>
  <si>
    <t>4.7</t>
  </si>
  <si>
    <t>4.8</t>
  </si>
  <si>
    <t>SALA 04</t>
  </si>
  <si>
    <t>TOTAL DE SALA 04</t>
  </si>
  <si>
    <t>SALA 05</t>
  </si>
  <si>
    <t>TOTAL DE SALA 05</t>
  </si>
  <si>
    <t>6.6</t>
  </si>
  <si>
    <t>SALA 06</t>
  </si>
  <si>
    <t>TOTAL DE SALA 06</t>
  </si>
  <si>
    <t>7.7</t>
  </si>
  <si>
    <t>SALA 07</t>
  </si>
  <si>
    <t>TOTAL DE SALA 07</t>
  </si>
  <si>
    <t>8.5</t>
  </si>
  <si>
    <t>8.6</t>
  </si>
  <si>
    <t>8.7</t>
  </si>
  <si>
    <t>SALA 08</t>
  </si>
  <si>
    <t>TOTAL DE SALA 08</t>
  </si>
  <si>
    <t>9.6</t>
  </si>
  <si>
    <t>9.8</t>
  </si>
  <si>
    <t>9.9</t>
  </si>
  <si>
    <t>SALA 09</t>
  </si>
  <si>
    <t>TOTAL DE SALA 09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</si>
  <si>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</si>
  <si>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</si>
  <si>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</si>
  <si>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</si>
  <si>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</si>
  <si>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</si>
  <si>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</si>
  <si>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</si>
  <si>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</si>
  <si>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</si>
  <si>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SALA 10</t>
  </si>
  <si>
    <t>TOTAL DE SALA 10</t>
  </si>
  <si>
    <t>11.6</t>
  </si>
  <si>
    <t>11.7</t>
  </si>
  <si>
    <t>11.8</t>
  </si>
  <si>
    <t>11.9</t>
  </si>
  <si>
    <t>11.10</t>
  </si>
  <si>
    <t>SALA 11</t>
  </si>
  <si>
    <t>12.4</t>
  </si>
  <si>
    <t>12.5</t>
  </si>
  <si>
    <t>12.6</t>
  </si>
  <si>
    <t>12.7</t>
  </si>
  <si>
    <t>12.8</t>
  </si>
  <si>
    <t>12.9</t>
  </si>
  <si>
    <t>12.10</t>
  </si>
  <si>
    <t>TOTAL DE SALA 11</t>
  </si>
  <si>
    <t>SALA 12</t>
  </si>
  <si>
    <t>13.3</t>
  </si>
  <si>
    <t>13.4</t>
  </si>
  <si>
    <t>13.7</t>
  </si>
  <si>
    <t>13.8</t>
  </si>
  <si>
    <t>13.9</t>
  </si>
  <si>
    <t>13.10</t>
  </si>
  <si>
    <t>TOTAL DE SALA 12</t>
  </si>
  <si>
    <t>SALA 13</t>
  </si>
  <si>
    <t>14.2</t>
  </si>
  <si>
    <t>14.4</t>
  </si>
  <si>
    <t>14.5</t>
  </si>
  <si>
    <t>14.6</t>
  </si>
  <si>
    <t>14.7</t>
  </si>
  <si>
    <t>14.8</t>
  </si>
  <si>
    <t>14.9</t>
  </si>
  <si>
    <t>14.10</t>
  </si>
  <si>
    <t>TOTAL DE SALA 13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</si>
  <si>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</si>
  <si>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</si>
  <si>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</si>
  <si>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</si>
  <si>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</si>
  <si>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</si>
  <si>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</si>
  <si>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</si>
  <si>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</si>
  <si>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15.10</t>
  </si>
  <si>
    <t>SALA 14</t>
  </si>
  <si>
    <t>TOTAL DE SALA 14</t>
  </si>
  <si>
    <t>16.0</t>
  </si>
  <si>
    <t>16.1</t>
  </si>
  <si>
    <t>16.2</t>
  </si>
  <si>
    <t>16.3</t>
  </si>
  <si>
    <t>16.4</t>
  </si>
  <si>
    <t>16.5</t>
  </si>
  <si>
    <t>16.6</t>
  </si>
  <si>
    <t>16.7</t>
  </si>
  <si>
    <t>16.8</t>
  </si>
  <si>
    <t>16.9</t>
  </si>
  <si>
    <t>16.10</t>
  </si>
  <si>
    <t>SALA 15</t>
  </si>
  <si>
    <t>TOTAL DE SALA 15</t>
  </si>
  <si>
    <t>17.0</t>
  </si>
  <si>
    <t>AREA EXTERNA</t>
  </si>
  <si>
    <t>17.1</t>
  </si>
  <si>
    <t>17.2</t>
  </si>
  <si>
    <t>17.3</t>
  </si>
  <si>
    <t>17.4</t>
  </si>
  <si>
    <t>17.5</t>
  </si>
  <si>
    <t>TOTAL DE ÁREA EXTERNA</t>
  </si>
  <si>
    <t>94449</t>
  </si>
  <si>
    <t>TELHAMENTO COM TELHA ONDULADA DE FIBRA DE VIDRO E = 0,6 MM, PARA TELHADO COM INCLINAÇÃO MAIOR QUE 10°, COM ATÉ 2 ÁGUAS, INCLUSO IÇAMENTO. AF_06/2016</t>
  </si>
  <si>
    <t>97647</t>
  </si>
  <si>
    <t>REMOÇÃO DE TELHAS, DE FIBROCIMENTO, METÁLICA E CERÂMICA, DE FORMA MANUAL, SEM REAPROVEITAMENTO. AF_12/2017</t>
  </si>
  <si>
    <t>Lavras do Sul, 07 de Dezembro de 2018</t>
  </si>
  <si>
    <t>Thiago Dias Ribeiro</t>
  </si>
  <si>
    <t>Assessor Técnico de Engenharia</t>
  </si>
  <si>
    <t>CREA RS 221061</t>
  </si>
  <si>
    <t>11.11</t>
  </si>
  <si>
    <t>11.12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</si>
</sst>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" fontId="2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" fontId="3" fillId="0" borderId="0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0" fontId="4" fillId="0" borderId="9" xfId="0" applyNumberFormat="1" applyFont="1" applyBorder="1" applyAlignment="1">
      <alignment horizontal="center" vertical="center"/>
    </xf>
    <xf numFmtId="10" fontId="4" fillId="0" borderId="9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164" fontId="2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ARQUIVOS/SINAPI/OUTUBRO%202018/Refer&#234;ncia%2010-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utorial"/>
      <sheetName val="Analitico"/>
      <sheetName val="Banco"/>
      <sheetName val="Composições"/>
      <sheetName val="Cotações"/>
      <sheetName val="Relatórios"/>
      <sheetName val="Busca"/>
    </sheetNames>
    <sheetDataSet>
      <sheetData sheetId="0"/>
      <sheetData sheetId="1"/>
      <sheetData sheetId="2">
        <row r="350">
          <cell r="C350" t="str">
            <v>74209/1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2"/>
  <sheetViews>
    <sheetView view="pageBreakPreview" topLeftCell="A4" zoomScale="110" zoomScaleNormal="90" zoomScaleSheetLayoutView="110" zoomScalePageLayoutView="90" workbookViewId="0">
      <selection activeCell="L15" sqref="L15"/>
    </sheetView>
  </sheetViews>
  <sheetFormatPr defaultRowHeight="12"/>
  <cols>
    <col min="1" max="1" width="6.7109375" style="5" bestFit="1" customWidth="1"/>
    <col min="2" max="2" width="11.5703125" style="5" customWidth="1"/>
    <col min="3" max="3" width="68.28515625" style="5" customWidth="1"/>
    <col min="4" max="4" width="5.42578125" style="2" bestFit="1" customWidth="1"/>
    <col min="5" max="5" width="6.7109375" style="2" bestFit="1" customWidth="1"/>
    <col min="6" max="6" width="9.42578125" style="5" bestFit="1" customWidth="1"/>
    <col min="7" max="7" width="11.140625" style="5" bestFit="1" customWidth="1"/>
    <col min="8" max="8" width="10.28515625" style="5" bestFit="1" customWidth="1"/>
    <col min="9" max="9" width="12.5703125" style="2" bestFit="1" customWidth="1"/>
    <col min="10" max="10" width="10.28515625" style="5" bestFit="1" customWidth="1"/>
    <col min="11" max="16384" width="9.140625" style="5"/>
  </cols>
  <sheetData>
    <row r="1" spans="1:10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10" ht="15" customHeight="1">
      <c r="A2" s="50" t="s">
        <v>29</v>
      </c>
      <c r="B2" s="50"/>
      <c r="C2" s="50" t="s">
        <v>97</v>
      </c>
      <c r="D2" s="50"/>
      <c r="E2" s="50"/>
      <c r="F2" s="50"/>
      <c r="G2" s="50"/>
      <c r="H2" s="50"/>
      <c r="I2" s="50"/>
    </row>
    <row r="3" spans="1:10">
      <c r="A3" s="50" t="s">
        <v>30</v>
      </c>
      <c r="B3" s="50"/>
      <c r="C3" s="50" t="s">
        <v>103</v>
      </c>
      <c r="D3" s="50"/>
      <c r="E3" s="50"/>
      <c r="F3" s="50"/>
      <c r="G3" s="50"/>
      <c r="H3" s="50"/>
      <c r="I3" s="50"/>
    </row>
    <row r="4" spans="1:10">
      <c r="A4" s="50" t="s">
        <v>31</v>
      </c>
      <c r="B4" s="50"/>
      <c r="C4" s="50"/>
      <c r="D4" s="50"/>
      <c r="E4" s="50"/>
      <c r="F4" s="50"/>
      <c r="G4" s="50"/>
      <c r="H4" s="50"/>
      <c r="I4" s="50"/>
      <c r="J4" s="3"/>
    </row>
    <row r="5" spans="1:10" ht="15.75" customHeight="1">
      <c r="A5" s="50" t="s">
        <v>32</v>
      </c>
      <c r="B5" s="50"/>
      <c r="C5" s="50" t="s">
        <v>89</v>
      </c>
      <c r="D5" s="50"/>
      <c r="E5" s="50"/>
      <c r="F5" s="50"/>
      <c r="G5" s="50"/>
      <c r="H5" s="25" t="s">
        <v>98</v>
      </c>
      <c r="I5" s="26">
        <v>0.29899999999999999</v>
      </c>
      <c r="J5" s="3"/>
    </row>
    <row r="6" spans="1:10" s="2" customFormat="1">
      <c r="A6" s="54" t="s">
        <v>1</v>
      </c>
      <c r="B6" s="55" t="s">
        <v>104</v>
      </c>
      <c r="C6" s="54" t="s">
        <v>11</v>
      </c>
      <c r="D6" s="54" t="s">
        <v>12</v>
      </c>
      <c r="E6" s="54" t="s">
        <v>15</v>
      </c>
      <c r="F6" s="54" t="s">
        <v>90</v>
      </c>
      <c r="G6" s="54"/>
      <c r="H6" s="54" t="s">
        <v>90</v>
      </c>
      <c r="I6" s="54"/>
      <c r="J6" s="3"/>
    </row>
    <row r="7" spans="1:10" s="2" customFormat="1">
      <c r="A7" s="54"/>
      <c r="B7" s="55"/>
      <c r="C7" s="54"/>
      <c r="D7" s="54"/>
      <c r="E7" s="54"/>
      <c r="F7" s="27" t="s">
        <v>105</v>
      </c>
      <c r="G7" s="4" t="s">
        <v>13</v>
      </c>
      <c r="H7" s="4" t="s">
        <v>99</v>
      </c>
      <c r="I7" s="4" t="s">
        <v>100</v>
      </c>
      <c r="J7" s="3"/>
    </row>
    <row r="8" spans="1:10">
      <c r="A8" s="28" t="s">
        <v>2</v>
      </c>
      <c r="B8" s="48" t="s">
        <v>91</v>
      </c>
      <c r="C8" s="48"/>
      <c r="D8" s="48"/>
      <c r="E8" s="48"/>
      <c r="F8" s="48"/>
      <c r="G8" s="48"/>
      <c r="H8" s="48"/>
      <c r="I8" s="48"/>
      <c r="J8" s="3"/>
    </row>
    <row r="9" spans="1:10">
      <c r="A9" s="4" t="s">
        <v>3</v>
      </c>
      <c r="B9" s="4" t="str">
        <f>[1]Banco!$C$350</f>
        <v>74209/1</v>
      </c>
      <c r="C9" s="29" t="s">
        <v>96</v>
      </c>
      <c r="D9" s="4" t="s">
        <v>41</v>
      </c>
      <c r="E9" s="6">
        <v>2</v>
      </c>
      <c r="F9" s="7">
        <v>315.5</v>
      </c>
      <c r="G9" s="7">
        <f t="shared" ref="G9" si="0">E9*F9</f>
        <v>631</v>
      </c>
      <c r="H9" s="7">
        <f t="shared" ref="H9" si="1">G9*$I$5</f>
        <v>188.66899999999998</v>
      </c>
      <c r="I9" s="7">
        <f t="shared" ref="I9" si="2">H9+G9</f>
        <v>819.66899999999998</v>
      </c>
      <c r="J9" s="3"/>
    </row>
    <row r="10" spans="1:10">
      <c r="A10" s="48" t="s">
        <v>92</v>
      </c>
      <c r="B10" s="48"/>
      <c r="C10" s="48"/>
      <c r="D10" s="48"/>
      <c r="E10" s="48"/>
      <c r="F10" s="48"/>
      <c r="G10" s="7">
        <f>SUM(G9:G9)</f>
        <v>631</v>
      </c>
      <c r="H10" s="7">
        <f>SUM(H9:H9)</f>
        <v>188.66899999999998</v>
      </c>
      <c r="I10" s="34">
        <f>SUM(I9:I9)</f>
        <v>819.66899999999998</v>
      </c>
      <c r="J10" s="3"/>
    </row>
    <row r="11" spans="1:10">
      <c r="A11" s="28" t="s">
        <v>4</v>
      </c>
      <c r="B11" s="48" t="s">
        <v>106</v>
      </c>
      <c r="C11" s="48"/>
      <c r="D11" s="4"/>
      <c r="E11" s="6"/>
      <c r="F11" s="8"/>
      <c r="G11" s="8"/>
      <c r="H11" s="11"/>
      <c r="I11" s="11"/>
      <c r="J11" s="3"/>
    </row>
    <row r="12" spans="1:10">
      <c r="A12" s="4" t="s">
        <v>5</v>
      </c>
      <c r="B12" s="30">
        <v>97644</v>
      </c>
      <c r="C12" s="35" t="s">
        <v>115</v>
      </c>
      <c r="D12" s="4" t="s">
        <v>41</v>
      </c>
      <c r="E12" s="6">
        <v>1.89</v>
      </c>
      <c r="F12" s="7">
        <v>7.18</v>
      </c>
      <c r="G12" s="7">
        <f>E12*F12</f>
        <v>13.570199999999998</v>
      </c>
      <c r="H12" s="7">
        <f>G12*$I$5</f>
        <v>4.057489799999999</v>
      </c>
      <c r="I12" s="7">
        <f>H12+G12</f>
        <v>17.627689799999999</v>
      </c>
    </row>
    <row r="13" spans="1:10" ht="24">
      <c r="A13" s="4" t="s">
        <v>6</v>
      </c>
      <c r="B13" s="30" t="s">
        <v>111</v>
      </c>
      <c r="C13" s="31" t="s">
        <v>112</v>
      </c>
      <c r="D13" s="4" t="s">
        <v>12</v>
      </c>
      <c r="E13" s="6">
        <v>1</v>
      </c>
      <c r="F13" s="32" t="s">
        <v>113</v>
      </c>
      <c r="G13" s="7">
        <f t="shared" ref="G13" si="3">E13*F13</f>
        <v>395.26</v>
      </c>
      <c r="H13" s="7">
        <f t="shared" ref="H13" si="4">G13*$I$5</f>
        <v>118.18274</v>
      </c>
      <c r="I13" s="7">
        <f t="shared" ref="I13" si="5">H13+G13</f>
        <v>513.44273999999996</v>
      </c>
    </row>
    <row r="14" spans="1:10" ht="24">
      <c r="A14" s="4" t="s">
        <v>28</v>
      </c>
      <c r="B14" s="30">
        <v>97643</v>
      </c>
      <c r="C14" s="31" t="s">
        <v>116</v>
      </c>
      <c r="D14" s="4" t="s">
        <v>41</v>
      </c>
      <c r="E14" s="6">
        <v>17.96</v>
      </c>
      <c r="F14" s="7">
        <v>19.11</v>
      </c>
      <c r="G14" s="7">
        <f t="shared" ref="G14:G15" si="6">E14*F14</f>
        <v>343.21559999999999</v>
      </c>
      <c r="H14" s="7">
        <f t="shared" ref="H14:H16" si="7">G14*$I$5</f>
        <v>102.62146439999999</v>
      </c>
      <c r="I14" s="7">
        <f t="shared" ref="I14:I15" si="8">H14+G14</f>
        <v>445.83706439999997</v>
      </c>
    </row>
    <row r="15" spans="1:10" ht="24">
      <c r="A15" s="4" t="s">
        <v>33</v>
      </c>
      <c r="B15" s="30" t="s">
        <v>118</v>
      </c>
      <c r="C15" s="31" t="s">
        <v>119</v>
      </c>
      <c r="D15" s="4" t="s">
        <v>41</v>
      </c>
      <c r="E15" s="6">
        <v>17.93</v>
      </c>
      <c r="F15" s="7">
        <v>29.42</v>
      </c>
      <c r="G15" s="7">
        <f t="shared" si="6"/>
        <v>527.50060000000008</v>
      </c>
      <c r="H15" s="7">
        <f t="shared" si="7"/>
        <v>157.7226794</v>
      </c>
      <c r="I15" s="7">
        <f t="shared" si="8"/>
        <v>685.22327940000014</v>
      </c>
    </row>
    <row r="16" spans="1:10" ht="24">
      <c r="A16" s="4" t="s">
        <v>107</v>
      </c>
      <c r="B16" s="30">
        <v>1292</v>
      </c>
      <c r="C16" s="31" t="s">
        <v>117</v>
      </c>
      <c r="D16" s="4" t="s">
        <v>41</v>
      </c>
      <c r="E16" s="6">
        <v>17.93</v>
      </c>
      <c r="F16" s="7">
        <v>33.630000000000003</v>
      </c>
      <c r="G16" s="7">
        <f t="shared" ref="G16" si="9">E16*F16</f>
        <v>602.98590000000002</v>
      </c>
      <c r="H16" s="7">
        <f t="shared" si="7"/>
        <v>180.29278410000001</v>
      </c>
      <c r="I16" s="7">
        <f t="shared" ref="I16" si="10">H16+G16</f>
        <v>783.27868409999996</v>
      </c>
    </row>
    <row r="17" spans="1:9" ht="24">
      <c r="A17" s="4" t="s">
        <v>108</v>
      </c>
      <c r="B17" s="30">
        <v>88487</v>
      </c>
      <c r="C17" s="31" t="s">
        <v>121</v>
      </c>
      <c r="D17" s="4" t="s">
        <v>41</v>
      </c>
      <c r="E17" s="6">
        <v>68.25</v>
      </c>
      <c r="F17" s="7">
        <v>9.43</v>
      </c>
      <c r="G17" s="7">
        <f t="shared" ref="G17" si="11">E17*F17</f>
        <v>643.59749999999997</v>
      </c>
      <c r="H17" s="7">
        <f t="shared" ref="H17" si="12">G17*$I$5</f>
        <v>192.43565249999997</v>
      </c>
      <c r="I17" s="7">
        <v>836.04</v>
      </c>
    </row>
    <row r="18" spans="1:9">
      <c r="A18" s="4" t="s">
        <v>109</v>
      </c>
      <c r="B18" s="23" t="s">
        <v>146</v>
      </c>
      <c r="C18" s="24" t="s">
        <v>102</v>
      </c>
      <c r="D18" s="4" t="s">
        <v>41</v>
      </c>
      <c r="E18" s="6">
        <v>3.8</v>
      </c>
      <c r="F18" s="7">
        <v>13.36</v>
      </c>
      <c r="G18" s="7">
        <f t="shared" ref="G18" si="13">E18*F18</f>
        <v>50.767999999999994</v>
      </c>
      <c r="H18" s="7">
        <f t="shared" ref="H18" si="14">G18*$I$5</f>
        <v>15.179631999999998</v>
      </c>
      <c r="I18" s="7">
        <f t="shared" ref="I18" si="15">H18+G18</f>
        <v>65.947631999999999</v>
      </c>
    </row>
    <row r="19" spans="1:9">
      <c r="A19" s="4" t="s">
        <v>110</v>
      </c>
      <c r="B19" s="23" t="s">
        <v>147</v>
      </c>
      <c r="C19" s="24" t="s">
        <v>148</v>
      </c>
      <c r="D19" s="4" t="s">
        <v>41</v>
      </c>
      <c r="E19" s="6">
        <v>6.4</v>
      </c>
      <c r="F19" s="7">
        <v>25.9</v>
      </c>
      <c r="G19" s="7">
        <f t="shared" ref="G19" si="16">E19*F19</f>
        <v>165.76</v>
      </c>
      <c r="H19" s="7">
        <f t="shared" ref="H19" si="17">G19*$I$5</f>
        <v>49.562239999999996</v>
      </c>
      <c r="I19" s="7">
        <f t="shared" ref="I19" si="18">H19+G19</f>
        <v>215.32223999999999</v>
      </c>
    </row>
    <row r="20" spans="1:9">
      <c r="A20" s="48" t="s">
        <v>122</v>
      </c>
      <c r="B20" s="48"/>
      <c r="C20" s="48"/>
      <c r="D20" s="48"/>
      <c r="E20" s="48"/>
      <c r="F20" s="48"/>
      <c r="G20" s="34">
        <f>SUM(G12:G19)</f>
        <v>2742.6578</v>
      </c>
      <c r="H20" s="34">
        <f>SUM(H12:H19)</f>
        <v>820.05468219999989</v>
      </c>
      <c r="I20" s="34">
        <f>SUM(I12:I19)</f>
        <v>3562.7193296999999</v>
      </c>
    </row>
    <row r="21" spans="1:9" ht="15" customHeight="1">
      <c r="A21" s="33" t="s">
        <v>7</v>
      </c>
      <c r="B21" s="48" t="s">
        <v>123</v>
      </c>
      <c r="C21" s="48"/>
      <c r="D21" s="4"/>
      <c r="E21" s="6"/>
      <c r="F21" s="8"/>
      <c r="G21" s="8"/>
      <c r="H21" s="6"/>
      <c r="I21" s="6"/>
    </row>
    <row r="22" spans="1:9">
      <c r="A22" s="4" t="s">
        <v>8</v>
      </c>
      <c r="B22" s="30" t="s">
        <v>114</v>
      </c>
      <c r="C22" s="35" t="s">
        <v>115</v>
      </c>
      <c r="D22" s="4" t="s">
        <v>41</v>
      </c>
      <c r="E22" s="6">
        <v>1.89</v>
      </c>
      <c r="F22" s="7">
        <v>7.18</v>
      </c>
      <c r="G22" s="7">
        <f t="shared" ref="G22" si="19">E22*F22</f>
        <v>13.570199999999998</v>
      </c>
      <c r="H22" s="7">
        <f t="shared" ref="H22:H26" si="20">G22*$I$5</f>
        <v>4.057489799999999</v>
      </c>
      <c r="I22" s="7">
        <f t="shared" ref="I22" si="21">H22+G22</f>
        <v>17.627689799999999</v>
      </c>
    </row>
    <row r="23" spans="1:9" ht="24">
      <c r="A23" s="4" t="s">
        <v>9</v>
      </c>
      <c r="B23" s="30" t="s">
        <v>111</v>
      </c>
      <c r="C23" s="31" t="s">
        <v>112</v>
      </c>
      <c r="D23" s="4" t="s">
        <v>12</v>
      </c>
      <c r="E23" s="6">
        <v>1</v>
      </c>
      <c r="F23" s="32" t="s">
        <v>113</v>
      </c>
      <c r="G23" s="7">
        <f t="shared" ref="G23:G26" si="22">E23*F23</f>
        <v>395.26</v>
      </c>
      <c r="H23" s="7">
        <f t="shared" si="20"/>
        <v>118.18274</v>
      </c>
      <c r="I23" s="7">
        <f t="shared" ref="I23:I26" si="23">H23+G23</f>
        <v>513.44273999999996</v>
      </c>
    </row>
    <row r="24" spans="1:9" ht="24">
      <c r="A24" s="4" t="s">
        <v>10</v>
      </c>
      <c r="B24" s="30" t="s">
        <v>124</v>
      </c>
      <c r="C24" s="31" t="s">
        <v>125</v>
      </c>
      <c r="D24" s="4" t="s">
        <v>41</v>
      </c>
      <c r="E24" s="6">
        <v>3.25</v>
      </c>
      <c r="F24" s="7">
        <v>1.4</v>
      </c>
      <c r="G24" s="7">
        <f t="shared" si="22"/>
        <v>4.55</v>
      </c>
      <c r="H24" s="7">
        <f t="shared" si="20"/>
        <v>1.3604499999999999</v>
      </c>
      <c r="I24" s="7">
        <f t="shared" si="23"/>
        <v>5.91045</v>
      </c>
    </row>
    <row r="25" spans="1:9" ht="24">
      <c r="A25" s="4" t="s">
        <v>132</v>
      </c>
      <c r="B25" s="30">
        <v>11587</v>
      </c>
      <c r="C25" s="31" t="s">
        <v>126</v>
      </c>
      <c r="D25" s="4" t="s">
        <v>41</v>
      </c>
      <c r="E25" s="6">
        <v>3.25</v>
      </c>
      <c r="F25" s="7">
        <v>46.74</v>
      </c>
      <c r="G25" s="7">
        <f t="shared" si="22"/>
        <v>151.905</v>
      </c>
      <c r="H25" s="7">
        <f t="shared" si="20"/>
        <v>45.419595000000001</v>
      </c>
      <c r="I25" s="7">
        <f t="shared" si="23"/>
        <v>197.32459499999999</v>
      </c>
    </row>
    <row r="26" spans="1:9">
      <c r="A26" s="4" t="s">
        <v>133</v>
      </c>
      <c r="B26" s="30" t="s">
        <v>128</v>
      </c>
      <c r="C26" s="31" t="s">
        <v>129</v>
      </c>
      <c r="D26" s="4" t="s">
        <v>12</v>
      </c>
      <c r="E26" s="6">
        <v>2</v>
      </c>
      <c r="F26" s="7">
        <v>9.6199999999999992</v>
      </c>
      <c r="G26" s="7">
        <f t="shared" si="22"/>
        <v>19.239999999999998</v>
      </c>
      <c r="H26" s="7">
        <f t="shared" si="20"/>
        <v>5.7527599999999994</v>
      </c>
      <c r="I26" s="7">
        <f t="shared" si="23"/>
        <v>24.992759999999997</v>
      </c>
    </row>
    <row r="27" spans="1:9">
      <c r="A27" s="4" t="s">
        <v>134</v>
      </c>
      <c r="B27" s="30">
        <v>10422</v>
      </c>
      <c r="C27" s="31" t="s">
        <v>136</v>
      </c>
      <c r="D27" s="4" t="s">
        <v>12</v>
      </c>
      <c r="E27" s="6">
        <v>1</v>
      </c>
      <c r="F27" s="7">
        <v>315.42</v>
      </c>
      <c r="G27" s="7">
        <f t="shared" ref="G27:G30" si="24">E27*F27</f>
        <v>315.42</v>
      </c>
      <c r="H27" s="7">
        <f t="shared" ref="H27:H30" si="25">G27*$I$5</f>
        <v>94.310580000000002</v>
      </c>
      <c r="I27" s="7">
        <f t="shared" ref="I27:I30" si="26">H27+G27</f>
        <v>409.73058000000003</v>
      </c>
    </row>
    <row r="28" spans="1:9" ht="48">
      <c r="A28" s="4" t="s">
        <v>135</v>
      </c>
      <c r="B28" s="30" t="s">
        <v>137</v>
      </c>
      <c r="C28" s="31" t="s">
        <v>138</v>
      </c>
      <c r="D28" s="4" t="s">
        <v>12</v>
      </c>
      <c r="E28" s="6">
        <v>1</v>
      </c>
      <c r="F28" s="7">
        <v>191.9</v>
      </c>
      <c r="G28" s="7">
        <f t="shared" ref="G28" si="27">E28*F28</f>
        <v>191.9</v>
      </c>
      <c r="H28" s="7">
        <f t="shared" ref="H28" si="28">G28*$I$5</f>
        <v>57.378099999999996</v>
      </c>
      <c r="I28" s="7">
        <f t="shared" ref="I28" si="29">H28+G28</f>
        <v>249.27809999999999</v>
      </c>
    </row>
    <row r="29" spans="1:9" ht="24">
      <c r="A29" s="4" t="s">
        <v>141</v>
      </c>
      <c r="B29" s="30" t="s">
        <v>130</v>
      </c>
      <c r="C29" s="31" t="s">
        <v>131</v>
      </c>
      <c r="D29" s="4" t="s">
        <v>41</v>
      </c>
      <c r="E29" s="6">
        <v>9.75</v>
      </c>
      <c r="F29" s="7">
        <v>17.71</v>
      </c>
      <c r="G29" s="7">
        <f t="shared" si="24"/>
        <v>172.67250000000001</v>
      </c>
      <c r="H29" s="7">
        <f t="shared" si="25"/>
        <v>51.629077500000001</v>
      </c>
      <c r="I29" s="7">
        <f t="shared" si="26"/>
        <v>224.30157750000001</v>
      </c>
    </row>
    <row r="30" spans="1:9" ht="36">
      <c r="A30" s="4" t="s">
        <v>142</v>
      </c>
      <c r="B30" s="30" t="s">
        <v>139</v>
      </c>
      <c r="C30" s="31" t="s">
        <v>140</v>
      </c>
      <c r="D30" s="4" t="s">
        <v>41</v>
      </c>
      <c r="E30" s="6">
        <v>9.75</v>
      </c>
      <c r="F30" s="7">
        <v>27.92</v>
      </c>
      <c r="G30" s="7">
        <f t="shared" si="24"/>
        <v>272.22000000000003</v>
      </c>
      <c r="H30" s="7">
        <f t="shared" si="25"/>
        <v>81.393780000000007</v>
      </c>
      <c r="I30" s="7">
        <f t="shared" si="26"/>
        <v>353.61378000000002</v>
      </c>
    </row>
    <row r="31" spans="1:9" ht="24">
      <c r="A31" s="4" t="s">
        <v>143</v>
      </c>
      <c r="B31" s="30">
        <v>88487</v>
      </c>
      <c r="C31" s="31" t="s">
        <v>121</v>
      </c>
      <c r="D31" s="4" t="s">
        <v>41</v>
      </c>
      <c r="E31" s="6">
        <v>5.85</v>
      </c>
      <c r="F31" s="7">
        <v>9.43</v>
      </c>
      <c r="G31" s="7">
        <f t="shared" ref="G31:G33" si="30">E31*F31</f>
        <v>55.165499999999994</v>
      </c>
      <c r="H31" s="7">
        <f t="shared" ref="H31:H33" si="31">G31*$I$5</f>
        <v>16.494484499999999</v>
      </c>
      <c r="I31" s="7">
        <f t="shared" ref="I31:I33" si="32">H31+G31</f>
        <v>71.659984499999993</v>
      </c>
    </row>
    <row r="32" spans="1:9">
      <c r="A32" s="4" t="s">
        <v>149</v>
      </c>
      <c r="B32" s="23" t="s">
        <v>146</v>
      </c>
      <c r="C32" s="24" t="s">
        <v>102</v>
      </c>
      <c r="D32" s="4" t="s">
        <v>41</v>
      </c>
      <c r="E32" s="6">
        <v>3.8</v>
      </c>
      <c r="F32" s="7">
        <v>13.36</v>
      </c>
      <c r="G32" s="7">
        <f t="shared" si="30"/>
        <v>50.767999999999994</v>
      </c>
      <c r="H32" s="7">
        <f t="shared" si="31"/>
        <v>15.179631999999998</v>
      </c>
      <c r="I32" s="7">
        <f t="shared" si="32"/>
        <v>65.947631999999999</v>
      </c>
    </row>
    <row r="33" spans="1:9">
      <c r="A33" s="4" t="s">
        <v>150</v>
      </c>
      <c r="B33" s="23" t="s">
        <v>147</v>
      </c>
      <c r="C33" s="24" t="s">
        <v>148</v>
      </c>
      <c r="D33" s="4" t="s">
        <v>41</v>
      </c>
      <c r="E33" s="6">
        <v>2.42</v>
      </c>
      <c r="F33" s="7">
        <v>25.9</v>
      </c>
      <c r="G33" s="7">
        <f t="shared" si="30"/>
        <v>62.677999999999997</v>
      </c>
      <c r="H33" s="7">
        <f t="shared" si="31"/>
        <v>18.740721999999998</v>
      </c>
      <c r="I33" s="7">
        <f t="shared" si="32"/>
        <v>81.418722000000002</v>
      </c>
    </row>
    <row r="34" spans="1:9" ht="12.75" customHeight="1">
      <c r="A34" s="48" t="s">
        <v>127</v>
      </c>
      <c r="B34" s="48"/>
      <c r="C34" s="48"/>
      <c r="D34" s="48"/>
      <c r="E34" s="48"/>
      <c r="F34" s="48"/>
      <c r="G34" s="34">
        <f>SUM(G22:G33)</f>
        <v>1705.3492000000006</v>
      </c>
      <c r="H34" s="34">
        <f>SUM(H22:H33)</f>
        <v>509.89941079999994</v>
      </c>
      <c r="I34" s="34">
        <f>SUM(I22:I33)</f>
        <v>2215.2486107999998</v>
      </c>
    </row>
    <row r="35" spans="1:9" ht="12.75" customHeight="1">
      <c r="A35" s="33" t="s">
        <v>34</v>
      </c>
      <c r="B35" s="44" t="s">
        <v>144</v>
      </c>
      <c r="C35" s="44"/>
      <c r="D35" s="4"/>
      <c r="E35" s="6"/>
      <c r="F35" s="8"/>
      <c r="G35" s="8"/>
      <c r="H35" s="6"/>
      <c r="I35" s="6"/>
    </row>
    <row r="36" spans="1:9">
      <c r="A36" s="4" t="s">
        <v>35</v>
      </c>
      <c r="B36" s="30" t="s">
        <v>114</v>
      </c>
      <c r="C36" s="35" t="s">
        <v>115</v>
      </c>
      <c r="D36" s="4" t="s">
        <v>41</v>
      </c>
      <c r="E36" s="6">
        <v>1.89</v>
      </c>
      <c r="F36" s="7">
        <v>7.18</v>
      </c>
      <c r="G36" s="7">
        <f>E36*F36</f>
        <v>13.570199999999998</v>
      </c>
      <c r="H36" s="7">
        <f>G36*$I$5</f>
        <v>4.057489799999999</v>
      </c>
      <c r="I36" s="7">
        <f>H36+G36</f>
        <v>17.627689799999999</v>
      </c>
    </row>
    <row r="37" spans="1:9" ht="24">
      <c r="A37" s="4" t="s">
        <v>36</v>
      </c>
      <c r="B37" s="30" t="s">
        <v>111</v>
      </c>
      <c r="C37" s="31" t="s">
        <v>112</v>
      </c>
      <c r="D37" s="4" t="s">
        <v>12</v>
      </c>
      <c r="E37" s="6">
        <v>1</v>
      </c>
      <c r="F37" s="32" t="s">
        <v>113</v>
      </c>
      <c r="G37" s="7">
        <f t="shared" ref="G37:G43" si="33">E37*F37</f>
        <v>395.26</v>
      </c>
      <c r="H37" s="7">
        <f t="shared" ref="H37:H43" si="34">G37*$I$5</f>
        <v>118.18274</v>
      </c>
      <c r="I37" s="7">
        <f t="shared" ref="I37:I43" si="35">H37+G37</f>
        <v>513.44273999999996</v>
      </c>
    </row>
    <row r="38" spans="1:9" ht="24">
      <c r="A38" s="4" t="s">
        <v>37</v>
      </c>
      <c r="B38" s="30">
        <v>97643</v>
      </c>
      <c r="C38" s="31" t="s">
        <v>116</v>
      </c>
      <c r="D38" s="4" t="s">
        <v>41</v>
      </c>
      <c r="E38" s="6">
        <v>17.96</v>
      </c>
      <c r="F38" s="7">
        <v>19.11</v>
      </c>
      <c r="G38" s="7">
        <f t="shared" si="33"/>
        <v>343.21559999999999</v>
      </c>
      <c r="H38" s="7">
        <f t="shared" si="34"/>
        <v>102.62146439999999</v>
      </c>
      <c r="I38" s="7">
        <f t="shared" si="35"/>
        <v>445.83706439999997</v>
      </c>
    </row>
    <row r="39" spans="1:9" ht="24">
      <c r="A39" s="4" t="s">
        <v>101</v>
      </c>
      <c r="B39" s="30" t="s">
        <v>118</v>
      </c>
      <c r="C39" s="31" t="s">
        <v>119</v>
      </c>
      <c r="D39" s="4" t="s">
        <v>41</v>
      </c>
      <c r="E39" s="6">
        <v>17.93</v>
      </c>
      <c r="F39" s="7">
        <v>29.42</v>
      </c>
      <c r="G39" s="7">
        <f t="shared" si="33"/>
        <v>527.50060000000008</v>
      </c>
      <c r="H39" s="7">
        <f t="shared" si="34"/>
        <v>157.7226794</v>
      </c>
      <c r="I39" s="7">
        <f t="shared" si="35"/>
        <v>685.22327940000014</v>
      </c>
    </row>
    <row r="40" spans="1:9" ht="24">
      <c r="A40" s="4" t="s">
        <v>151</v>
      </c>
      <c r="B40" s="30">
        <v>1292</v>
      </c>
      <c r="C40" s="31" t="s">
        <v>117</v>
      </c>
      <c r="D40" s="4" t="s">
        <v>41</v>
      </c>
      <c r="E40" s="6">
        <v>17.93</v>
      </c>
      <c r="F40" s="7">
        <v>33.630000000000003</v>
      </c>
      <c r="G40" s="7">
        <f t="shared" si="33"/>
        <v>602.98590000000002</v>
      </c>
      <c r="H40" s="7">
        <f t="shared" si="34"/>
        <v>180.29278410000001</v>
      </c>
      <c r="I40" s="7">
        <f t="shared" si="35"/>
        <v>783.27868409999996</v>
      </c>
    </row>
    <row r="41" spans="1:9" ht="24">
      <c r="A41" s="4" t="s">
        <v>152</v>
      </c>
      <c r="B41" s="30" t="s">
        <v>120</v>
      </c>
      <c r="C41" s="31" t="s">
        <v>121</v>
      </c>
      <c r="D41" s="4" t="s">
        <v>41</v>
      </c>
      <c r="E41" s="6">
        <v>20.350000000000001</v>
      </c>
      <c r="F41" s="7">
        <v>9.43</v>
      </c>
      <c r="G41" s="7">
        <f t="shared" si="33"/>
        <v>191.90049999999999</v>
      </c>
      <c r="H41" s="7">
        <f t="shared" si="34"/>
        <v>57.378249499999995</v>
      </c>
      <c r="I41" s="7">
        <f t="shared" si="35"/>
        <v>249.2787495</v>
      </c>
    </row>
    <row r="42" spans="1:9">
      <c r="A42" s="4" t="s">
        <v>153</v>
      </c>
      <c r="B42" s="23" t="s">
        <v>146</v>
      </c>
      <c r="C42" s="24" t="s">
        <v>102</v>
      </c>
      <c r="D42" s="4" t="s">
        <v>41</v>
      </c>
      <c r="E42" s="6">
        <v>3.8</v>
      </c>
      <c r="F42" s="7">
        <v>13.36</v>
      </c>
      <c r="G42" s="7">
        <f t="shared" si="33"/>
        <v>50.767999999999994</v>
      </c>
      <c r="H42" s="7">
        <f t="shared" si="34"/>
        <v>15.179631999999998</v>
      </c>
      <c r="I42" s="7">
        <f t="shared" si="35"/>
        <v>65.947631999999999</v>
      </c>
    </row>
    <row r="43" spans="1:9">
      <c r="A43" s="4" t="s">
        <v>154</v>
      </c>
      <c r="B43" s="23" t="s">
        <v>147</v>
      </c>
      <c r="C43" s="24" t="s">
        <v>148</v>
      </c>
      <c r="D43" s="4" t="s">
        <v>41</v>
      </c>
      <c r="E43" s="6">
        <v>6.4</v>
      </c>
      <c r="F43" s="7">
        <v>25.9</v>
      </c>
      <c r="G43" s="7">
        <f t="shared" si="33"/>
        <v>165.76</v>
      </c>
      <c r="H43" s="7">
        <f t="shared" si="34"/>
        <v>49.562239999999996</v>
      </c>
      <c r="I43" s="7">
        <f t="shared" si="35"/>
        <v>215.32223999999999</v>
      </c>
    </row>
    <row r="44" spans="1:9" ht="12.75" customHeight="1">
      <c r="A44" s="48" t="s">
        <v>145</v>
      </c>
      <c r="B44" s="48"/>
      <c r="C44" s="48"/>
      <c r="D44" s="48"/>
      <c r="E44" s="48"/>
      <c r="F44" s="48"/>
      <c r="G44" s="34">
        <f>SUM(G36:G43)</f>
        <v>2290.9608000000007</v>
      </c>
      <c r="H44" s="34">
        <f>SUM(H36:H43)</f>
        <v>684.99727919999998</v>
      </c>
      <c r="I44" s="34">
        <f>SUM(I36:I43)</f>
        <v>2975.9580791999997</v>
      </c>
    </row>
    <row r="45" spans="1:9" ht="12.75" customHeight="1">
      <c r="A45" s="33" t="s">
        <v>38</v>
      </c>
      <c r="B45" s="44" t="s">
        <v>155</v>
      </c>
      <c r="C45" s="44"/>
      <c r="D45" s="4"/>
      <c r="E45" s="6"/>
      <c r="F45" s="8"/>
      <c r="G45" s="8"/>
      <c r="H45" s="6"/>
      <c r="I45" s="6"/>
    </row>
    <row r="46" spans="1:9" ht="24">
      <c r="A46" s="4" t="s">
        <v>39</v>
      </c>
      <c r="B46" s="30" t="s">
        <v>120</v>
      </c>
      <c r="C46" s="31" t="s">
        <v>121</v>
      </c>
      <c r="D46" s="4" t="s">
        <v>41</v>
      </c>
      <c r="E46" s="6">
        <v>90.74</v>
      </c>
      <c r="F46" s="7">
        <v>9.43</v>
      </c>
      <c r="G46" s="7">
        <f t="shared" ref="G46:G47" si="36">E46*F46</f>
        <v>855.67819999999995</v>
      </c>
      <c r="H46" s="7">
        <f t="shared" ref="H46:H47" si="37">G46*$I$5</f>
        <v>255.84778179999998</v>
      </c>
      <c r="I46" s="7">
        <f t="shared" ref="I46:I47" si="38">H46+G46</f>
        <v>1111.5259818</v>
      </c>
    </row>
    <row r="47" spans="1:9">
      <c r="A47" s="4" t="s">
        <v>40</v>
      </c>
      <c r="B47" s="23" t="s">
        <v>147</v>
      </c>
      <c r="C47" s="24" t="s">
        <v>148</v>
      </c>
      <c r="D47" s="4" t="s">
        <v>41</v>
      </c>
      <c r="E47" s="6">
        <v>10.32</v>
      </c>
      <c r="F47" s="7">
        <v>25.9</v>
      </c>
      <c r="G47" s="7">
        <f t="shared" si="36"/>
        <v>267.28800000000001</v>
      </c>
      <c r="H47" s="7">
        <f t="shared" si="37"/>
        <v>79.919111999999998</v>
      </c>
      <c r="I47" s="7">
        <f t="shared" si="38"/>
        <v>347.207112</v>
      </c>
    </row>
    <row r="48" spans="1:9" ht="12.75" customHeight="1">
      <c r="A48" s="48" t="s">
        <v>156</v>
      </c>
      <c r="B48" s="48"/>
      <c r="C48" s="48"/>
      <c r="D48" s="48"/>
      <c r="E48" s="48"/>
      <c r="F48" s="48"/>
      <c r="G48" s="34">
        <f>SUM(G46:G47)</f>
        <v>1122.9661999999998</v>
      </c>
      <c r="H48" s="34">
        <f>SUM(H46:H47)</f>
        <v>335.76689379999999</v>
      </c>
      <c r="I48" s="34">
        <v>1458.74</v>
      </c>
    </row>
    <row r="49" spans="1:9" ht="15" customHeight="1">
      <c r="A49" s="33" t="s">
        <v>42</v>
      </c>
      <c r="B49" s="44" t="s">
        <v>157</v>
      </c>
      <c r="C49" s="44"/>
      <c r="D49" s="4"/>
      <c r="E49" s="6"/>
      <c r="F49" s="8"/>
      <c r="G49" s="8"/>
      <c r="H49" s="6"/>
      <c r="I49" s="6"/>
    </row>
    <row r="50" spans="1:9" ht="24">
      <c r="A50" s="4" t="s">
        <v>43</v>
      </c>
      <c r="B50" s="30" t="s">
        <v>124</v>
      </c>
      <c r="C50" s="31" t="s">
        <v>125</v>
      </c>
      <c r="D50" s="4" t="s">
        <v>41</v>
      </c>
      <c r="E50" s="6">
        <v>9</v>
      </c>
      <c r="F50" s="7">
        <v>1.4</v>
      </c>
      <c r="G50" s="7">
        <f t="shared" ref="G50:G51" si="39">E50*F50</f>
        <v>12.6</v>
      </c>
      <c r="H50" s="7">
        <f t="shared" ref="H50:H51" si="40">G50*$I$5</f>
        <v>3.7673999999999999</v>
      </c>
      <c r="I50" s="7">
        <f t="shared" ref="I50:I51" si="41">H50+G50</f>
        <v>16.3674</v>
      </c>
    </row>
    <row r="51" spans="1:9" ht="24">
      <c r="A51" s="4" t="s">
        <v>44</v>
      </c>
      <c r="B51" s="30">
        <v>11587</v>
      </c>
      <c r="C51" s="31" t="s">
        <v>126</v>
      </c>
      <c r="D51" s="4" t="s">
        <v>41</v>
      </c>
      <c r="E51" s="6">
        <v>9</v>
      </c>
      <c r="F51" s="7">
        <v>46.74</v>
      </c>
      <c r="G51" s="7">
        <f t="shared" si="39"/>
        <v>420.66</v>
      </c>
      <c r="H51" s="7">
        <f t="shared" si="40"/>
        <v>125.77734000000001</v>
      </c>
      <c r="I51" s="7">
        <f t="shared" si="41"/>
        <v>546.43734000000006</v>
      </c>
    </row>
    <row r="52" spans="1:9" ht="24">
      <c r="A52" s="4" t="s">
        <v>45</v>
      </c>
      <c r="B52" s="30" t="s">
        <v>130</v>
      </c>
      <c r="C52" s="31" t="s">
        <v>131</v>
      </c>
      <c r="D52" s="4" t="s">
        <v>41</v>
      </c>
      <c r="E52" s="6">
        <v>24.7</v>
      </c>
      <c r="F52" s="7">
        <v>17.71</v>
      </c>
      <c r="G52" s="7">
        <f t="shared" ref="G52" si="42">E52*F52</f>
        <v>437.43700000000001</v>
      </c>
      <c r="H52" s="7">
        <f t="shared" ref="H52:H55" si="43">G52*$I$5</f>
        <v>130.79366300000001</v>
      </c>
      <c r="I52" s="7">
        <f t="shared" ref="I52" si="44">H52+G52</f>
        <v>568.23066300000005</v>
      </c>
    </row>
    <row r="53" spans="1:9" ht="36">
      <c r="A53" s="4" t="s">
        <v>46</v>
      </c>
      <c r="B53" s="30" t="s">
        <v>139</v>
      </c>
      <c r="C53" s="31" t="s">
        <v>140</v>
      </c>
      <c r="D53" s="4" t="s">
        <v>41</v>
      </c>
      <c r="E53" s="6">
        <v>24.7</v>
      </c>
      <c r="F53" s="7">
        <v>27.92</v>
      </c>
      <c r="G53" s="7">
        <f t="shared" ref="G53:G55" si="45">E53*F53</f>
        <v>689.62400000000002</v>
      </c>
      <c r="H53" s="7">
        <f t="shared" si="43"/>
        <v>206.197576</v>
      </c>
      <c r="I53" s="7">
        <f t="shared" ref="I53:I55" si="46">H53+G53</f>
        <v>895.82157600000005</v>
      </c>
    </row>
    <row r="54" spans="1:9" ht="24">
      <c r="A54" s="4" t="s">
        <v>47</v>
      </c>
      <c r="B54" s="30" t="s">
        <v>120</v>
      </c>
      <c r="C54" s="31" t="s">
        <v>121</v>
      </c>
      <c r="D54" s="4" t="s">
        <v>41</v>
      </c>
      <c r="E54" s="6">
        <v>102.76</v>
      </c>
      <c r="F54" s="7">
        <v>9.43</v>
      </c>
      <c r="G54" s="7">
        <f t="shared" si="45"/>
        <v>969.02679999999998</v>
      </c>
      <c r="H54" s="7">
        <f t="shared" si="43"/>
        <v>289.73901319999999</v>
      </c>
      <c r="I54" s="7">
        <f t="shared" si="46"/>
        <v>1258.7658131999999</v>
      </c>
    </row>
    <row r="55" spans="1:9">
      <c r="A55" s="4" t="s">
        <v>159</v>
      </c>
      <c r="B55" s="23" t="s">
        <v>147</v>
      </c>
      <c r="C55" s="24" t="s">
        <v>148</v>
      </c>
      <c r="D55" s="4" t="s">
        <v>41</v>
      </c>
      <c r="E55" s="6">
        <v>15.12</v>
      </c>
      <c r="F55" s="7">
        <v>25.9</v>
      </c>
      <c r="G55" s="7">
        <f t="shared" si="45"/>
        <v>391.60799999999995</v>
      </c>
      <c r="H55" s="7">
        <f t="shared" si="43"/>
        <v>117.09079199999998</v>
      </c>
      <c r="I55" s="7">
        <f t="shared" si="46"/>
        <v>508.69879199999991</v>
      </c>
    </row>
    <row r="56" spans="1:9">
      <c r="A56" s="48" t="s">
        <v>158</v>
      </c>
      <c r="B56" s="48"/>
      <c r="C56" s="48"/>
      <c r="D56" s="48"/>
      <c r="E56" s="48"/>
      <c r="F56" s="48"/>
      <c r="G56" s="34">
        <f>SUM(G50:G55)</f>
        <v>2920.9557999999997</v>
      </c>
      <c r="H56" s="34">
        <f>SUM(H50:H55)</f>
        <v>873.36578420000001</v>
      </c>
      <c r="I56" s="34">
        <v>3794.33</v>
      </c>
    </row>
    <row r="57" spans="1:9" ht="15" customHeight="1">
      <c r="A57" s="33" t="s">
        <v>48</v>
      </c>
      <c r="B57" s="44" t="s">
        <v>160</v>
      </c>
      <c r="C57" s="44"/>
      <c r="D57" s="4"/>
      <c r="E57" s="6"/>
      <c r="F57" s="8"/>
      <c r="G57" s="8"/>
      <c r="H57" s="6"/>
      <c r="I57" s="6"/>
    </row>
    <row r="58" spans="1:9" ht="24">
      <c r="A58" s="4" t="s">
        <v>49</v>
      </c>
      <c r="B58" s="30" t="s">
        <v>130</v>
      </c>
      <c r="C58" s="31" t="s">
        <v>131</v>
      </c>
      <c r="D58" s="4" t="s">
        <v>41</v>
      </c>
      <c r="E58" s="6">
        <v>12.22</v>
      </c>
      <c r="F58" s="7">
        <v>17.71</v>
      </c>
      <c r="G58" s="7">
        <f t="shared" ref="G58:G62" si="47">E58*F58</f>
        <v>216.41620000000003</v>
      </c>
      <c r="H58" s="7">
        <f t="shared" ref="H58:H62" si="48">G58*$I$5</f>
        <v>64.708443800000012</v>
      </c>
      <c r="I58" s="7">
        <f t="shared" ref="I58:I62" si="49">H58+G58</f>
        <v>281.12464380000006</v>
      </c>
    </row>
    <row r="59" spans="1:9" ht="36">
      <c r="A59" s="4" t="s">
        <v>50</v>
      </c>
      <c r="B59" s="30" t="s">
        <v>139</v>
      </c>
      <c r="C59" s="31" t="s">
        <v>140</v>
      </c>
      <c r="D59" s="4" t="s">
        <v>41</v>
      </c>
      <c r="E59" s="6">
        <v>12.22</v>
      </c>
      <c r="F59" s="7">
        <v>27.92</v>
      </c>
      <c r="G59" s="7">
        <f t="shared" si="47"/>
        <v>341.18240000000003</v>
      </c>
      <c r="H59" s="7">
        <f t="shared" si="48"/>
        <v>102.01353760000001</v>
      </c>
      <c r="I59" s="7">
        <f t="shared" si="49"/>
        <v>443.19593760000004</v>
      </c>
    </row>
    <row r="60" spans="1:9" ht="24">
      <c r="A60" s="4" t="s">
        <v>51</v>
      </c>
      <c r="B60" s="30">
        <v>88487</v>
      </c>
      <c r="C60" s="31" t="s">
        <v>121</v>
      </c>
      <c r="D60" s="4" t="s">
        <v>41</v>
      </c>
      <c r="E60" s="6">
        <v>41.1</v>
      </c>
      <c r="F60" s="7">
        <v>9.43</v>
      </c>
      <c r="G60" s="7">
        <f t="shared" si="47"/>
        <v>387.57299999999998</v>
      </c>
      <c r="H60" s="7">
        <f t="shared" si="48"/>
        <v>115.88432699999998</v>
      </c>
      <c r="I60" s="7">
        <f t="shared" si="49"/>
        <v>503.45732699999996</v>
      </c>
    </row>
    <row r="61" spans="1:9">
      <c r="A61" s="4" t="s">
        <v>52</v>
      </c>
      <c r="B61" s="23" t="s">
        <v>147</v>
      </c>
      <c r="C61" s="24" t="s">
        <v>148</v>
      </c>
      <c r="D61" s="4" t="s">
        <v>41</v>
      </c>
      <c r="E61" s="6">
        <v>6.6</v>
      </c>
      <c r="F61" s="7">
        <v>25.9</v>
      </c>
      <c r="G61" s="7">
        <f t="shared" si="47"/>
        <v>170.93999999999997</v>
      </c>
      <c r="H61" s="7">
        <f t="shared" si="48"/>
        <v>51.111059999999988</v>
      </c>
      <c r="I61" s="7">
        <f t="shared" si="49"/>
        <v>222.05105999999995</v>
      </c>
    </row>
    <row r="62" spans="1:9">
      <c r="A62" s="4" t="s">
        <v>53</v>
      </c>
      <c r="B62" s="23" t="s">
        <v>146</v>
      </c>
      <c r="C62" s="24" t="s">
        <v>102</v>
      </c>
      <c r="D62" s="4" t="s">
        <v>41</v>
      </c>
      <c r="E62" s="6">
        <v>3.8</v>
      </c>
      <c r="F62" s="7">
        <v>13.36</v>
      </c>
      <c r="G62" s="7">
        <f t="shared" si="47"/>
        <v>50.767999999999994</v>
      </c>
      <c r="H62" s="7">
        <f t="shared" si="48"/>
        <v>15.179631999999998</v>
      </c>
      <c r="I62" s="7">
        <f t="shared" si="49"/>
        <v>65.947631999999999</v>
      </c>
    </row>
    <row r="63" spans="1:9">
      <c r="A63" s="4" t="s">
        <v>54</v>
      </c>
      <c r="B63" s="30">
        <v>97644</v>
      </c>
      <c r="C63" s="35" t="s">
        <v>115</v>
      </c>
      <c r="D63" s="4" t="s">
        <v>41</v>
      </c>
      <c r="E63" s="6">
        <v>1.89</v>
      </c>
      <c r="F63" s="7">
        <v>7.18</v>
      </c>
      <c r="G63" s="7">
        <f>E63*F63</f>
        <v>13.570199999999998</v>
      </c>
      <c r="H63" s="7">
        <f>G63*$I$5</f>
        <v>4.057489799999999</v>
      </c>
      <c r="I63" s="7">
        <f>H63+G63</f>
        <v>17.627689799999999</v>
      </c>
    </row>
    <row r="64" spans="1:9" ht="24">
      <c r="A64" s="4" t="s">
        <v>162</v>
      </c>
      <c r="B64" s="30" t="s">
        <v>111</v>
      </c>
      <c r="C64" s="31" t="s">
        <v>112</v>
      </c>
      <c r="D64" s="4" t="s">
        <v>12</v>
      </c>
      <c r="E64" s="6">
        <v>1</v>
      </c>
      <c r="F64" s="32" t="s">
        <v>113</v>
      </c>
      <c r="G64" s="7">
        <f t="shared" ref="G64" si="50">E64*F64</f>
        <v>395.26</v>
      </c>
      <c r="H64" s="7">
        <f t="shared" ref="H64" si="51">G64*$I$5</f>
        <v>118.18274</v>
      </c>
      <c r="I64" s="7">
        <f t="shared" ref="I64" si="52">H64+G64</f>
        <v>513.44273999999996</v>
      </c>
    </row>
    <row r="65" spans="1:9">
      <c r="A65" s="48" t="s">
        <v>161</v>
      </c>
      <c r="B65" s="48"/>
      <c r="C65" s="48"/>
      <c r="D65" s="48"/>
      <c r="E65" s="48"/>
      <c r="F65" s="48"/>
      <c r="G65" s="34">
        <f>SUM(G58:G64)</f>
        <v>1575.7097999999999</v>
      </c>
      <c r="H65" s="34">
        <f>SUM(H58:H64)</f>
        <v>471.13723019999998</v>
      </c>
      <c r="I65" s="34">
        <f>SUM(I58:I64)</f>
        <v>2046.8470302000001</v>
      </c>
    </row>
    <row r="66" spans="1:9" ht="15" customHeight="1">
      <c r="A66" s="33" t="s">
        <v>55</v>
      </c>
      <c r="B66" s="44" t="s">
        <v>163</v>
      </c>
      <c r="C66" s="44"/>
      <c r="D66" s="4"/>
      <c r="E66" s="6"/>
      <c r="F66" s="8"/>
      <c r="G66" s="8"/>
      <c r="H66" s="6"/>
      <c r="I66" s="6"/>
    </row>
    <row r="67" spans="1:9" ht="24">
      <c r="A67" s="4" t="s">
        <v>56</v>
      </c>
      <c r="B67" s="30">
        <v>88487</v>
      </c>
      <c r="C67" s="31" t="s">
        <v>121</v>
      </c>
      <c r="D67" s="4" t="s">
        <v>41</v>
      </c>
      <c r="E67" s="6">
        <v>68.540000000000006</v>
      </c>
      <c r="F67" s="7">
        <v>9.43</v>
      </c>
      <c r="G67" s="7">
        <f t="shared" ref="G67:G69" si="53">E67*F67</f>
        <v>646.33220000000006</v>
      </c>
      <c r="H67" s="7">
        <f t="shared" ref="H67:H69" si="54">G67*$I$5</f>
        <v>193.25332780000002</v>
      </c>
      <c r="I67" s="7">
        <f t="shared" ref="I67:I69" si="55">H67+G67</f>
        <v>839.58552780000014</v>
      </c>
    </row>
    <row r="68" spans="1:9">
      <c r="A68" s="4" t="s">
        <v>57</v>
      </c>
      <c r="B68" s="23" t="s">
        <v>147</v>
      </c>
      <c r="C68" s="24" t="s">
        <v>148</v>
      </c>
      <c r="D68" s="4" t="s">
        <v>41</v>
      </c>
      <c r="E68" s="6">
        <v>13.2</v>
      </c>
      <c r="F68" s="7">
        <v>25.9</v>
      </c>
      <c r="G68" s="7">
        <f t="shared" si="53"/>
        <v>341.87999999999994</v>
      </c>
      <c r="H68" s="7">
        <f t="shared" si="54"/>
        <v>102.22211999999998</v>
      </c>
      <c r="I68" s="7">
        <f t="shared" si="55"/>
        <v>444.1021199999999</v>
      </c>
    </row>
    <row r="69" spans="1:9">
      <c r="A69" s="4" t="s">
        <v>58</v>
      </c>
      <c r="B69" s="23" t="s">
        <v>146</v>
      </c>
      <c r="C69" s="24" t="s">
        <v>102</v>
      </c>
      <c r="D69" s="4" t="s">
        <v>41</v>
      </c>
      <c r="E69" s="6">
        <v>3.8</v>
      </c>
      <c r="F69" s="7">
        <v>13.36</v>
      </c>
      <c r="G69" s="7">
        <f t="shared" si="53"/>
        <v>50.767999999999994</v>
      </c>
      <c r="H69" s="7">
        <f t="shared" si="54"/>
        <v>15.179631999999998</v>
      </c>
      <c r="I69" s="7">
        <f t="shared" si="55"/>
        <v>65.947631999999999</v>
      </c>
    </row>
    <row r="70" spans="1:9">
      <c r="A70" s="4" t="s">
        <v>59</v>
      </c>
      <c r="B70" s="30">
        <v>97644</v>
      </c>
      <c r="C70" s="35" t="s">
        <v>115</v>
      </c>
      <c r="D70" s="4" t="s">
        <v>41</v>
      </c>
      <c r="E70" s="6">
        <v>1.89</v>
      </c>
      <c r="F70" s="7">
        <v>7.18</v>
      </c>
      <c r="G70" s="7">
        <f>E70*F70</f>
        <v>13.570199999999998</v>
      </c>
      <c r="H70" s="7">
        <f>G70*$I$5</f>
        <v>4.057489799999999</v>
      </c>
      <c r="I70" s="7">
        <f>H70+G70</f>
        <v>17.627689799999999</v>
      </c>
    </row>
    <row r="71" spans="1:9" ht="24">
      <c r="A71" s="4" t="s">
        <v>165</v>
      </c>
      <c r="B71" s="30" t="s">
        <v>111</v>
      </c>
      <c r="C71" s="31" t="s">
        <v>112</v>
      </c>
      <c r="D71" s="4" t="s">
        <v>12</v>
      </c>
      <c r="E71" s="6">
        <v>1</v>
      </c>
      <c r="F71" s="32" t="s">
        <v>113</v>
      </c>
      <c r="G71" s="7">
        <f t="shared" ref="G71:G73" si="56">E71*F71</f>
        <v>395.26</v>
      </c>
      <c r="H71" s="7">
        <f t="shared" ref="H71:H73" si="57">G71*$I$5</f>
        <v>118.18274</v>
      </c>
      <c r="I71" s="7">
        <f t="shared" ref="I71:I73" si="58">H71+G71</f>
        <v>513.44273999999996</v>
      </c>
    </row>
    <row r="72" spans="1:9" ht="24">
      <c r="A72" s="4" t="s">
        <v>166</v>
      </c>
      <c r="B72" s="30" t="s">
        <v>124</v>
      </c>
      <c r="C72" s="31" t="s">
        <v>125</v>
      </c>
      <c r="D72" s="4" t="s">
        <v>41</v>
      </c>
      <c r="E72" s="6">
        <v>31.98</v>
      </c>
      <c r="F72" s="7">
        <v>1.4</v>
      </c>
      <c r="G72" s="7">
        <f t="shared" si="56"/>
        <v>44.771999999999998</v>
      </c>
      <c r="H72" s="7">
        <f t="shared" si="57"/>
        <v>13.386828</v>
      </c>
      <c r="I72" s="7">
        <f t="shared" si="58"/>
        <v>58.158828</v>
      </c>
    </row>
    <row r="73" spans="1:9" ht="24">
      <c r="A73" s="4" t="s">
        <v>167</v>
      </c>
      <c r="B73" s="30">
        <v>11587</v>
      </c>
      <c r="C73" s="31" t="s">
        <v>126</v>
      </c>
      <c r="D73" s="4" t="s">
        <v>41</v>
      </c>
      <c r="E73" s="6">
        <v>31.98</v>
      </c>
      <c r="F73" s="7">
        <v>46.74</v>
      </c>
      <c r="G73" s="7">
        <f t="shared" si="56"/>
        <v>1494.7452000000001</v>
      </c>
      <c r="H73" s="7">
        <f t="shared" si="57"/>
        <v>446.9288148</v>
      </c>
      <c r="I73" s="7">
        <v>1941.68</v>
      </c>
    </row>
    <row r="74" spans="1:9">
      <c r="A74" s="48" t="s">
        <v>164</v>
      </c>
      <c r="B74" s="48"/>
      <c r="C74" s="48"/>
      <c r="D74" s="48"/>
      <c r="E74" s="48"/>
      <c r="F74" s="48"/>
      <c r="G74" s="34">
        <f>SUM(G67:G73)</f>
        <v>2987.3275999999996</v>
      </c>
      <c r="H74" s="34">
        <f t="shared" ref="H74:I74" si="59">SUM(H67:H73)</f>
        <v>893.21095239999988</v>
      </c>
      <c r="I74" s="34">
        <v>3880.55</v>
      </c>
    </row>
    <row r="75" spans="1:9">
      <c r="A75" s="33" t="s">
        <v>60</v>
      </c>
      <c r="B75" s="44" t="s">
        <v>168</v>
      </c>
      <c r="C75" s="44"/>
      <c r="D75" s="4"/>
      <c r="E75" s="6"/>
      <c r="F75" s="8"/>
      <c r="G75" s="8"/>
      <c r="H75" s="6"/>
      <c r="I75" s="6"/>
    </row>
    <row r="76" spans="1:9" ht="24">
      <c r="A76" s="4" t="s">
        <v>61</v>
      </c>
      <c r="B76" s="30" t="s">
        <v>124</v>
      </c>
      <c r="C76" s="31" t="s">
        <v>125</v>
      </c>
      <c r="D76" s="4" t="s">
        <v>41</v>
      </c>
      <c r="E76" s="6">
        <v>6.2</v>
      </c>
      <c r="F76" s="7">
        <v>1.4</v>
      </c>
      <c r="G76" s="7">
        <f t="shared" ref="G76:G77" si="60">E76*F76</f>
        <v>8.68</v>
      </c>
      <c r="H76" s="7">
        <f t="shared" ref="H76:H77" si="61">G76*$I$5</f>
        <v>2.5953199999999996</v>
      </c>
      <c r="I76" s="7">
        <f t="shared" ref="I76:I77" si="62">H76+G76</f>
        <v>11.275319999999999</v>
      </c>
    </row>
    <row r="77" spans="1:9" ht="24">
      <c r="A77" s="4" t="s">
        <v>62</v>
      </c>
      <c r="B77" s="30">
        <v>11587</v>
      </c>
      <c r="C77" s="31" t="s">
        <v>126</v>
      </c>
      <c r="D77" s="4" t="s">
        <v>41</v>
      </c>
      <c r="E77" s="6">
        <v>6.2</v>
      </c>
      <c r="F77" s="7">
        <v>46.74</v>
      </c>
      <c r="G77" s="7">
        <f t="shared" si="60"/>
        <v>289.78800000000001</v>
      </c>
      <c r="H77" s="7">
        <f t="shared" si="61"/>
        <v>86.646612000000005</v>
      </c>
      <c r="I77" s="7">
        <f t="shared" si="62"/>
        <v>376.43461200000002</v>
      </c>
    </row>
    <row r="78" spans="1:9">
      <c r="A78" s="4" t="s">
        <v>63</v>
      </c>
      <c r="B78" s="30">
        <v>97644</v>
      </c>
      <c r="C78" s="35" t="s">
        <v>115</v>
      </c>
      <c r="D78" s="4" t="s">
        <v>41</v>
      </c>
      <c r="E78" s="6">
        <v>1.89</v>
      </c>
      <c r="F78" s="7">
        <v>7.18</v>
      </c>
      <c r="G78" s="7">
        <f>E78*F78</f>
        <v>13.570199999999998</v>
      </c>
      <c r="H78" s="7">
        <f>G78*$I$5</f>
        <v>4.057489799999999</v>
      </c>
      <c r="I78" s="7">
        <f>H78+G78</f>
        <v>17.627689799999999</v>
      </c>
    </row>
    <row r="79" spans="1:9" ht="24">
      <c r="A79" s="4" t="s">
        <v>64</v>
      </c>
      <c r="B79" s="30" t="s">
        <v>111</v>
      </c>
      <c r="C79" s="31" t="s">
        <v>112</v>
      </c>
      <c r="D79" s="4" t="s">
        <v>12</v>
      </c>
      <c r="E79" s="6">
        <v>1</v>
      </c>
      <c r="F79" s="32" t="s">
        <v>113</v>
      </c>
      <c r="G79" s="7">
        <f t="shared" ref="G79:G84" si="63">E79*F79</f>
        <v>395.26</v>
      </c>
      <c r="H79" s="7">
        <f t="shared" ref="H79:H84" si="64">G79*$I$5</f>
        <v>118.18274</v>
      </c>
      <c r="I79" s="7">
        <f t="shared" ref="I79:I84" si="65">H79+G79</f>
        <v>513.44273999999996</v>
      </c>
    </row>
    <row r="80" spans="1:9" ht="24">
      <c r="A80" s="4" t="s">
        <v>65</v>
      </c>
      <c r="B80" s="30" t="s">
        <v>130</v>
      </c>
      <c r="C80" s="31" t="s">
        <v>131</v>
      </c>
      <c r="D80" s="4" t="s">
        <v>41</v>
      </c>
      <c r="E80" s="6">
        <v>21.6</v>
      </c>
      <c r="F80" s="7">
        <v>17.71</v>
      </c>
      <c r="G80" s="7">
        <f t="shared" si="63"/>
        <v>382.53600000000006</v>
      </c>
      <c r="H80" s="7">
        <f t="shared" si="64"/>
        <v>114.37826400000002</v>
      </c>
      <c r="I80" s="7">
        <f t="shared" si="65"/>
        <v>496.91426400000006</v>
      </c>
    </row>
    <row r="81" spans="1:9" ht="36">
      <c r="A81" s="4" t="s">
        <v>170</v>
      </c>
      <c r="B81" s="30" t="s">
        <v>139</v>
      </c>
      <c r="C81" s="31" t="s">
        <v>140</v>
      </c>
      <c r="D81" s="4" t="s">
        <v>41</v>
      </c>
      <c r="E81" s="6">
        <v>3.98</v>
      </c>
      <c r="F81" s="7">
        <v>27.92</v>
      </c>
      <c r="G81" s="7">
        <f t="shared" si="63"/>
        <v>111.1216</v>
      </c>
      <c r="H81" s="7">
        <f t="shared" si="64"/>
        <v>33.225358399999998</v>
      </c>
      <c r="I81" s="7">
        <f t="shared" si="65"/>
        <v>144.34695840000001</v>
      </c>
    </row>
    <row r="82" spans="1:9" ht="24">
      <c r="A82" s="4" t="s">
        <v>66</v>
      </c>
      <c r="B82" s="30">
        <v>88487</v>
      </c>
      <c r="C82" s="31" t="s">
        <v>121</v>
      </c>
      <c r="D82" s="4" t="s">
        <v>41</v>
      </c>
      <c r="E82" s="6">
        <v>24.75</v>
      </c>
      <c r="F82" s="7">
        <v>9.43</v>
      </c>
      <c r="G82" s="7">
        <f t="shared" si="63"/>
        <v>233.39249999999998</v>
      </c>
      <c r="H82" s="7">
        <f t="shared" si="64"/>
        <v>69.784357499999999</v>
      </c>
      <c r="I82" s="7">
        <f t="shared" si="65"/>
        <v>303.17685749999998</v>
      </c>
    </row>
    <row r="83" spans="1:9">
      <c r="A83" s="4" t="s">
        <v>171</v>
      </c>
      <c r="B83" s="23" t="s">
        <v>147</v>
      </c>
      <c r="C83" s="24" t="s">
        <v>148</v>
      </c>
      <c r="D83" s="4" t="s">
        <v>41</v>
      </c>
      <c r="E83" s="6">
        <v>13.2</v>
      </c>
      <c r="F83" s="7">
        <v>25.9</v>
      </c>
      <c r="G83" s="7">
        <f t="shared" si="63"/>
        <v>341.87999999999994</v>
      </c>
      <c r="H83" s="7">
        <f t="shared" si="64"/>
        <v>102.22211999999998</v>
      </c>
      <c r="I83" s="7">
        <f t="shared" si="65"/>
        <v>444.1021199999999</v>
      </c>
    </row>
    <row r="84" spans="1:9">
      <c r="A84" s="4" t="s">
        <v>172</v>
      </c>
      <c r="B84" s="23" t="s">
        <v>146</v>
      </c>
      <c r="C84" s="24" t="s">
        <v>102</v>
      </c>
      <c r="D84" s="4" t="s">
        <v>41</v>
      </c>
      <c r="E84" s="6">
        <v>3.8</v>
      </c>
      <c r="F84" s="7">
        <v>13.36</v>
      </c>
      <c r="G84" s="7">
        <f t="shared" si="63"/>
        <v>50.767999999999994</v>
      </c>
      <c r="H84" s="7">
        <f t="shared" si="64"/>
        <v>15.179631999999998</v>
      </c>
      <c r="I84" s="7">
        <f t="shared" si="65"/>
        <v>65.947631999999999</v>
      </c>
    </row>
    <row r="85" spans="1:9">
      <c r="A85" s="48" t="s">
        <v>169</v>
      </c>
      <c r="B85" s="48"/>
      <c r="C85" s="48"/>
      <c r="D85" s="48"/>
      <c r="E85" s="48"/>
      <c r="F85" s="48"/>
      <c r="G85" s="34">
        <f>SUM(G76:G84)</f>
        <v>1826.9962999999998</v>
      </c>
      <c r="H85" s="34">
        <f t="shared" ref="H85:I85" si="66">SUM(H76:H84)</f>
        <v>546.27189369999996</v>
      </c>
      <c r="I85" s="34">
        <f>SUM(I76:I84)</f>
        <v>2373.2681936999998</v>
      </c>
    </row>
    <row r="86" spans="1:9">
      <c r="A86" s="33" t="s">
        <v>67</v>
      </c>
      <c r="B86" s="44" t="s">
        <v>173</v>
      </c>
      <c r="C86" s="44"/>
      <c r="D86" s="4"/>
      <c r="E86" s="6"/>
      <c r="F86" s="8"/>
      <c r="G86" s="8"/>
      <c r="H86" s="6"/>
      <c r="I86" s="6"/>
    </row>
    <row r="87" spans="1:9" ht="15" customHeight="1">
      <c r="A87" s="4" t="s">
        <v>68</v>
      </c>
      <c r="B87" s="30" t="s">
        <v>124</v>
      </c>
      <c r="C87" s="31" t="s">
        <v>125</v>
      </c>
      <c r="D87" s="4" t="s">
        <v>41</v>
      </c>
      <c r="E87" s="6">
        <v>6.2</v>
      </c>
      <c r="F87" s="7">
        <v>1.4</v>
      </c>
      <c r="G87" s="7">
        <f t="shared" ref="G87:G88" si="67">E87*F87</f>
        <v>8.68</v>
      </c>
      <c r="H87" s="7">
        <f t="shared" ref="H87:H88" si="68">G87*$I$5</f>
        <v>2.5953199999999996</v>
      </c>
      <c r="I87" s="7">
        <f t="shared" ref="I87:I88" si="69">H87+G87</f>
        <v>11.275319999999999</v>
      </c>
    </row>
    <row r="88" spans="1:9" ht="24">
      <c r="A88" s="4" t="s">
        <v>69</v>
      </c>
      <c r="B88" s="30">
        <v>11587</v>
      </c>
      <c r="C88" s="31" t="s">
        <v>126</v>
      </c>
      <c r="D88" s="4" t="s">
        <v>41</v>
      </c>
      <c r="E88" s="6">
        <v>6.2</v>
      </c>
      <c r="F88" s="7">
        <v>46.74</v>
      </c>
      <c r="G88" s="7">
        <f t="shared" si="67"/>
        <v>289.78800000000001</v>
      </c>
      <c r="H88" s="7">
        <f t="shared" si="68"/>
        <v>86.646612000000005</v>
      </c>
      <c r="I88" s="7">
        <f t="shared" si="69"/>
        <v>376.43461200000002</v>
      </c>
    </row>
    <row r="89" spans="1:9">
      <c r="A89" s="4" t="s">
        <v>175</v>
      </c>
      <c r="B89" s="30">
        <v>97644</v>
      </c>
      <c r="C89" s="35" t="s">
        <v>115</v>
      </c>
      <c r="D89" s="4" t="s">
        <v>41</v>
      </c>
      <c r="E89" s="6">
        <v>1.89</v>
      </c>
      <c r="F89" s="7">
        <v>7.18</v>
      </c>
      <c r="G89" s="7">
        <f>E89*F89</f>
        <v>13.570199999999998</v>
      </c>
      <c r="H89" s="7">
        <f>G89*$I$5</f>
        <v>4.057489799999999</v>
      </c>
      <c r="I89" s="7">
        <f>H89+G89</f>
        <v>17.627689799999999</v>
      </c>
    </row>
    <row r="90" spans="1:9" ht="24">
      <c r="A90" s="4" t="s">
        <v>176</v>
      </c>
      <c r="B90" s="30" t="s">
        <v>111</v>
      </c>
      <c r="C90" s="31" t="s">
        <v>112</v>
      </c>
      <c r="D90" s="4" t="s">
        <v>12</v>
      </c>
      <c r="E90" s="6">
        <v>1</v>
      </c>
      <c r="F90" s="32" t="s">
        <v>113</v>
      </c>
      <c r="G90" s="7">
        <f t="shared" ref="G90:G98" si="70">E90*F90</f>
        <v>395.26</v>
      </c>
      <c r="H90" s="7">
        <f t="shared" ref="H90:H98" si="71">G90*$I$5</f>
        <v>118.18274</v>
      </c>
      <c r="I90" s="7">
        <f t="shared" ref="I90:I98" si="72">H90+G90</f>
        <v>513.44273999999996</v>
      </c>
    </row>
    <row r="91" spans="1:9" ht="24">
      <c r="A91" s="4" t="s">
        <v>177</v>
      </c>
      <c r="B91" s="30" t="s">
        <v>130</v>
      </c>
      <c r="C91" s="31" t="s">
        <v>131</v>
      </c>
      <c r="D91" s="4" t="s">
        <v>41</v>
      </c>
      <c r="E91" s="6">
        <v>21.6</v>
      </c>
      <c r="F91" s="7">
        <v>17.71</v>
      </c>
      <c r="G91" s="7">
        <f t="shared" si="70"/>
        <v>382.53600000000006</v>
      </c>
      <c r="H91" s="7">
        <f t="shared" si="71"/>
        <v>114.37826400000002</v>
      </c>
      <c r="I91" s="7">
        <f t="shared" si="72"/>
        <v>496.91426400000006</v>
      </c>
    </row>
    <row r="92" spans="1:9" ht="36">
      <c r="A92" s="4" t="s">
        <v>178</v>
      </c>
      <c r="B92" s="30" t="s">
        <v>139</v>
      </c>
      <c r="C92" s="31" t="s">
        <v>140</v>
      </c>
      <c r="D92" s="4" t="s">
        <v>41</v>
      </c>
      <c r="E92" s="6">
        <v>21.6</v>
      </c>
      <c r="F92" s="7">
        <v>27.92</v>
      </c>
      <c r="G92" s="7">
        <f t="shared" si="70"/>
        <v>603.07200000000012</v>
      </c>
      <c r="H92" s="7">
        <f t="shared" si="71"/>
        <v>180.31852800000001</v>
      </c>
      <c r="I92" s="7">
        <f t="shared" si="72"/>
        <v>783.39052800000013</v>
      </c>
    </row>
    <row r="93" spans="1:9" ht="24">
      <c r="A93" s="4" t="s">
        <v>179</v>
      </c>
      <c r="B93" s="30">
        <v>88487</v>
      </c>
      <c r="C93" s="31" t="s">
        <v>121</v>
      </c>
      <c r="D93" s="4" t="s">
        <v>41</v>
      </c>
      <c r="E93" s="6">
        <v>7.15</v>
      </c>
      <c r="F93" s="7">
        <v>9.43</v>
      </c>
      <c r="G93" s="7">
        <f t="shared" si="70"/>
        <v>67.424499999999995</v>
      </c>
      <c r="H93" s="7">
        <f t="shared" si="71"/>
        <v>20.159925499999996</v>
      </c>
      <c r="I93" s="7">
        <f t="shared" si="72"/>
        <v>87.584425499999995</v>
      </c>
    </row>
    <row r="94" spans="1:9">
      <c r="A94" s="4" t="s">
        <v>180</v>
      </c>
      <c r="B94" s="23" t="s">
        <v>147</v>
      </c>
      <c r="C94" s="24" t="s">
        <v>148</v>
      </c>
      <c r="D94" s="4" t="s">
        <v>41</v>
      </c>
      <c r="E94" s="6">
        <v>13.2</v>
      </c>
      <c r="F94" s="7">
        <v>25.9</v>
      </c>
      <c r="G94" s="7">
        <f t="shared" si="70"/>
        <v>341.87999999999994</v>
      </c>
      <c r="H94" s="7">
        <f t="shared" si="71"/>
        <v>102.22211999999998</v>
      </c>
      <c r="I94" s="7">
        <f t="shared" si="72"/>
        <v>444.1021199999999</v>
      </c>
    </row>
    <row r="95" spans="1:9">
      <c r="A95" s="4" t="s">
        <v>181</v>
      </c>
      <c r="B95" s="23" t="s">
        <v>146</v>
      </c>
      <c r="C95" s="24" t="s">
        <v>102</v>
      </c>
      <c r="D95" s="4" t="s">
        <v>41</v>
      </c>
      <c r="E95" s="6">
        <v>3.8</v>
      </c>
      <c r="F95" s="7">
        <v>13.36</v>
      </c>
      <c r="G95" s="7">
        <f t="shared" si="70"/>
        <v>50.767999999999994</v>
      </c>
      <c r="H95" s="7">
        <f t="shared" si="71"/>
        <v>15.179631999999998</v>
      </c>
      <c r="I95" s="7">
        <f t="shared" si="72"/>
        <v>65.947631999999999</v>
      </c>
    </row>
    <row r="96" spans="1:9">
      <c r="A96" s="4" t="s">
        <v>182</v>
      </c>
      <c r="B96" s="30" t="s">
        <v>128</v>
      </c>
      <c r="C96" s="31" t="s">
        <v>129</v>
      </c>
      <c r="D96" s="4" t="s">
        <v>12</v>
      </c>
      <c r="E96" s="6">
        <v>2</v>
      </c>
      <c r="F96" s="7">
        <v>9.6199999999999992</v>
      </c>
      <c r="G96" s="7">
        <f t="shared" si="70"/>
        <v>19.239999999999998</v>
      </c>
      <c r="H96" s="7">
        <f t="shared" si="71"/>
        <v>5.7527599999999994</v>
      </c>
      <c r="I96" s="7">
        <f t="shared" si="72"/>
        <v>24.992759999999997</v>
      </c>
    </row>
    <row r="97" spans="1:9">
      <c r="A97" s="4" t="s">
        <v>183</v>
      </c>
      <c r="B97" s="30">
        <v>10422</v>
      </c>
      <c r="C97" s="31" t="s">
        <v>136</v>
      </c>
      <c r="D97" s="4" t="s">
        <v>12</v>
      </c>
      <c r="E97" s="6">
        <v>1</v>
      </c>
      <c r="F97" s="7">
        <v>315.42</v>
      </c>
      <c r="G97" s="7">
        <f t="shared" si="70"/>
        <v>315.42</v>
      </c>
      <c r="H97" s="7">
        <f t="shared" si="71"/>
        <v>94.310580000000002</v>
      </c>
      <c r="I97" s="7">
        <f t="shared" si="72"/>
        <v>409.73058000000003</v>
      </c>
    </row>
    <row r="98" spans="1:9" ht="48">
      <c r="A98" s="4" t="s">
        <v>184</v>
      </c>
      <c r="B98" s="30" t="s">
        <v>137</v>
      </c>
      <c r="C98" s="31" t="s">
        <v>138</v>
      </c>
      <c r="D98" s="4" t="s">
        <v>12</v>
      </c>
      <c r="E98" s="6">
        <v>1</v>
      </c>
      <c r="F98" s="7">
        <v>191.9</v>
      </c>
      <c r="G98" s="7">
        <f t="shared" si="70"/>
        <v>191.9</v>
      </c>
      <c r="H98" s="7">
        <f t="shared" si="71"/>
        <v>57.378099999999996</v>
      </c>
      <c r="I98" s="7">
        <f t="shared" si="72"/>
        <v>249.27809999999999</v>
      </c>
    </row>
    <row r="99" spans="1:9">
      <c r="A99" s="45" t="s">
        <v>174</v>
      </c>
      <c r="B99" s="46"/>
      <c r="C99" s="46"/>
      <c r="D99" s="46"/>
      <c r="E99" s="46"/>
      <c r="F99" s="47"/>
      <c r="G99" s="34">
        <f>SUM(G87:G98)</f>
        <v>2679.5387000000001</v>
      </c>
      <c r="H99" s="34">
        <f t="shared" ref="H99:I99" si="73">SUM(H87:H98)</f>
        <v>801.18207129999996</v>
      </c>
      <c r="I99" s="34">
        <f>SUM(I87:I98)</f>
        <v>3480.7207713000003</v>
      </c>
    </row>
    <row r="100" spans="1:9">
      <c r="A100" s="33" t="s">
        <v>70</v>
      </c>
      <c r="B100" s="44" t="s">
        <v>185</v>
      </c>
      <c r="C100" s="44"/>
      <c r="D100" s="4"/>
      <c r="E100" s="6"/>
      <c r="F100" s="8"/>
      <c r="G100" s="8"/>
      <c r="H100" s="6"/>
      <c r="I100" s="6"/>
    </row>
    <row r="101" spans="1:9" ht="24">
      <c r="A101" s="4" t="s">
        <v>71</v>
      </c>
      <c r="B101" s="30" t="s">
        <v>124</v>
      </c>
      <c r="C101" s="31" t="s">
        <v>125</v>
      </c>
      <c r="D101" s="4" t="s">
        <v>41</v>
      </c>
      <c r="E101" s="6">
        <v>7.37</v>
      </c>
      <c r="F101" s="7">
        <v>1.4</v>
      </c>
      <c r="G101" s="7">
        <f t="shared" ref="G101:G102" si="74">E101*F101</f>
        <v>10.318</v>
      </c>
      <c r="H101" s="7">
        <f t="shared" ref="H101:H102" si="75">G101*$I$5</f>
        <v>3.0850819999999999</v>
      </c>
      <c r="I101" s="7">
        <f t="shared" ref="I101:I102" si="76">H101+G101</f>
        <v>13.403081999999999</v>
      </c>
    </row>
    <row r="102" spans="1:9" ht="24">
      <c r="A102" s="4" t="s">
        <v>72</v>
      </c>
      <c r="B102" s="30">
        <v>11587</v>
      </c>
      <c r="C102" s="31" t="s">
        <v>126</v>
      </c>
      <c r="D102" s="4" t="s">
        <v>41</v>
      </c>
      <c r="E102" s="6">
        <v>7.37</v>
      </c>
      <c r="F102" s="7">
        <v>46.74</v>
      </c>
      <c r="G102" s="7">
        <f t="shared" si="74"/>
        <v>344.47380000000004</v>
      </c>
      <c r="H102" s="7">
        <f t="shared" si="75"/>
        <v>102.99766620000001</v>
      </c>
      <c r="I102" s="7">
        <f t="shared" si="76"/>
        <v>447.47146620000007</v>
      </c>
    </row>
    <row r="103" spans="1:9">
      <c r="A103" s="4" t="s">
        <v>73</v>
      </c>
      <c r="B103" s="30">
        <v>97644</v>
      </c>
      <c r="C103" s="35" t="s">
        <v>115</v>
      </c>
      <c r="D103" s="4" t="s">
        <v>41</v>
      </c>
      <c r="E103" s="6">
        <v>1.89</v>
      </c>
      <c r="F103" s="7">
        <v>7.18</v>
      </c>
      <c r="G103" s="7">
        <f>E103*F103</f>
        <v>13.570199999999998</v>
      </c>
      <c r="H103" s="7">
        <f>G103*$I$5</f>
        <v>4.057489799999999</v>
      </c>
      <c r="I103" s="7">
        <f>H103+G103</f>
        <v>17.627689799999999</v>
      </c>
    </row>
    <row r="104" spans="1:9" ht="24">
      <c r="A104" s="43" t="s">
        <v>74</v>
      </c>
      <c r="B104" s="30" t="s">
        <v>111</v>
      </c>
      <c r="C104" s="31" t="s">
        <v>112</v>
      </c>
      <c r="D104" s="4" t="s">
        <v>12</v>
      </c>
      <c r="E104" s="6">
        <v>1</v>
      </c>
      <c r="F104" s="32" t="s">
        <v>113</v>
      </c>
      <c r="G104" s="7">
        <f t="shared" ref="G104:G112" si="77">E104*F104</f>
        <v>395.26</v>
      </c>
      <c r="H104" s="7">
        <f t="shared" ref="H104:H112" si="78">G104*$I$5</f>
        <v>118.18274</v>
      </c>
      <c r="I104" s="7">
        <f t="shared" ref="I104:I112" si="79">H104+G104</f>
        <v>513.44273999999996</v>
      </c>
    </row>
    <row r="105" spans="1:9" ht="24">
      <c r="A105" s="43" t="s">
        <v>75</v>
      </c>
      <c r="B105" s="30" t="s">
        <v>130</v>
      </c>
      <c r="C105" s="31" t="s">
        <v>131</v>
      </c>
      <c r="D105" s="4" t="s">
        <v>41</v>
      </c>
      <c r="E105" s="6">
        <v>24.56</v>
      </c>
      <c r="F105" s="7">
        <v>17.71</v>
      </c>
      <c r="G105" s="7">
        <f t="shared" si="77"/>
        <v>434.95760000000001</v>
      </c>
      <c r="H105" s="7">
        <f t="shared" si="78"/>
        <v>130.05232240000001</v>
      </c>
      <c r="I105" s="7">
        <f t="shared" si="79"/>
        <v>565.00992240000005</v>
      </c>
    </row>
    <row r="106" spans="1:9" ht="36">
      <c r="A106" s="43" t="s">
        <v>187</v>
      </c>
      <c r="B106" s="30" t="s">
        <v>139</v>
      </c>
      <c r="C106" s="31" t="s">
        <v>140</v>
      </c>
      <c r="D106" s="4" t="s">
        <v>41</v>
      </c>
      <c r="E106" s="6">
        <v>24.56</v>
      </c>
      <c r="F106" s="7">
        <v>27.92</v>
      </c>
      <c r="G106" s="7">
        <f t="shared" si="77"/>
        <v>685.71519999999998</v>
      </c>
      <c r="H106" s="7">
        <f t="shared" si="78"/>
        <v>205.02884479999997</v>
      </c>
      <c r="I106" s="7">
        <f t="shared" si="79"/>
        <v>890.74404479999998</v>
      </c>
    </row>
    <row r="107" spans="1:9" ht="24">
      <c r="A107" s="43" t="s">
        <v>188</v>
      </c>
      <c r="B107" s="30">
        <v>88487</v>
      </c>
      <c r="C107" s="31" t="s">
        <v>121</v>
      </c>
      <c r="D107" s="4" t="s">
        <v>41</v>
      </c>
      <c r="E107" s="6">
        <v>14.9</v>
      </c>
      <c r="F107" s="7">
        <v>9.43</v>
      </c>
      <c r="G107" s="7">
        <f t="shared" si="77"/>
        <v>140.50700000000001</v>
      </c>
      <c r="H107" s="7">
        <f t="shared" si="78"/>
        <v>42.011592999999998</v>
      </c>
      <c r="I107" s="7">
        <f t="shared" si="79"/>
        <v>182.51859300000001</v>
      </c>
    </row>
    <row r="108" spans="1:9">
      <c r="A108" s="43" t="s">
        <v>189</v>
      </c>
      <c r="B108" s="23" t="s">
        <v>147</v>
      </c>
      <c r="C108" s="24" t="s">
        <v>148</v>
      </c>
      <c r="D108" s="4" t="s">
        <v>41</v>
      </c>
      <c r="E108" s="6">
        <v>13.2</v>
      </c>
      <c r="F108" s="7">
        <v>25.9</v>
      </c>
      <c r="G108" s="7">
        <f t="shared" si="77"/>
        <v>341.87999999999994</v>
      </c>
      <c r="H108" s="7">
        <f t="shared" si="78"/>
        <v>102.22211999999998</v>
      </c>
      <c r="I108" s="7">
        <f t="shared" si="79"/>
        <v>444.1021199999999</v>
      </c>
    </row>
    <row r="109" spans="1:9">
      <c r="A109" s="43" t="s">
        <v>190</v>
      </c>
      <c r="B109" s="23" t="s">
        <v>146</v>
      </c>
      <c r="C109" s="24" t="s">
        <v>102</v>
      </c>
      <c r="D109" s="4" t="s">
        <v>41</v>
      </c>
      <c r="E109" s="6">
        <v>3.8</v>
      </c>
      <c r="F109" s="7">
        <v>13.36</v>
      </c>
      <c r="G109" s="7">
        <f t="shared" si="77"/>
        <v>50.767999999999994</v>
      </c>
      <c r="H109" s="7">
        <f t="shared" si="78"/>
        <v>15.179631999999998</v>
      </c>
      <c r="I109" s="7">
        <f t="shared" si="79"/>
        <v>65.947631999999999</v>
      </c>
    </row>
    <row r="110" spans="1:9">
      <c r="A110" s="43" t="s">
        <v>191</v>
      </c>
      <c r="B110" s="30" t="s">
        <v>128</v>
      </c>
      <c r="C110" s="31" t="s">
        <v>129</v>
      </c>
      <c r="D110" s="4" t="s">
        <v>12</v>
      </c>
      <c r="E110" s="6">
        <v>2</v>
      </c>
      <c r="F110" s="7">
        <v>9.6199999999999992</v>
      </c>
      <c r="G110" s="7">
        <f t="shared" si="77"/>
        <v>19.239999999999998</v>
      </c>
      <c r="H110" s="7">
        <f t="shared" si="78"/>
        <v>5.7527599999999994</v>
      </c>
      <c r="I110" s="7">
        <f t="shared" si="79"/>
        <v>24.992759999999997</v>
      </c>
    </row>
    <row r="111" spans="1:9">
      <c r="A111" s="43" t="s">
        <v>260</v>
      </c>
      <c r="B111" s="30">
        <v>10422</v>
      </c>
      <c r="C111" s="31" t="s">
        <v>136</v>
      </c>
      <c r="D111" s="4" t="s">
        <v>12</v>
      </c>
      <c r="E111" s="6">
        <v>1</v>
      </c>
      <c r="F111" s="7">
        <v>315.42</v>
      </c>
      <c r="G111" s="7">
        <f t="shared" si="77"/>
        <v>315.42</v>
      </c>
      <c r="H111" s="7">
        <f t="shared" si="78"/>
        <v>94.310580000000002</v>
      </c>
      <c r="I111" s="7">
        <f t="shared" si="79"/>
        <v>409.73058000000003</v>
      </c>
    </row>
    <row r="112" spans="1:9" ht="48">
      <c r="A112" s="43" t="s">
        <v>261</v>
      </c>
      <c r="B112" s="30" t="s">
        <v>137</v>
      </c>
      <c r="C112" s="31" t="s">
        <v>138</v>
      </c>
      <c r="D112" s="4" t="s">
        <v>12</v>
      </c>
      <c r="E112" s="6">
        <v>1</v>
      </c>
      <c r="F112" s="7">
        <v>191.9</v>
      </c>
      <c r="G112" s="7">
        <f t="shared" si="77"/>
        <v>191.9</v>
      </c>
      <c r="H112" s="7">
        <f t="shared" si="78"/>
        <v>57.378099999999996</v>
      </c>
      <c r="I112" s="7">
        <f t="shared" si="79"/>
        <v>249.27809999999999</v>
      </c>
    </row>
    <row r="113" spans="1:12">
      <c r="A113" s="45" t="s">
        <v>186</v>
      </c>
      <c r="B113" s="46"/>
      <c r="C113" s="46"/>
      <c r="D113" s="46"/>
      <c r="E113" s="46"/>
      <c r="F113" s="47"/>
      <c r="G113" s="34">
        <f>SUM(G101:G112)</f>
        <v>2944.0098000000003</v>
      </c>
      <c r="H113" s="34">
        <f>SUM(H101:H112)</f>
        <v>880.2589301999999</v>
      </c>
      <c r="I113" s="34">
        <f>SUM(I101:I112)</f>
        <v>3824.2687301999995</v>
      </c>
      <c r="L113" s="36"/>
    </row>
    <row r="114" spans="1:12" ht="12" customHeight="1">
      <c r="A114" s="33" t="s">
        <v>76</v>
      </c>
      <c r="B114" s="44" t="s">
        <v>192</v>
      </c>
      <c r="C114" s="44"/>
      <c r="D114" s="4"/>
      <c r="E114" s="6"/>
      <c r="F114" s="8"/>
      <c r="G114" s="8"/>
      <c r="H114" s="6"/>
      <c r="I114" s="6"/>
    </row>
    <row r="115" spans="1:12" ht="24">
      <c r="A115" s="4" t="s">
        <v>77</v>
      </c>
      <c r="B115" s="30" t="s">
        <v>124</v>
      </c>
      <c r="C115" s="31" t="s">
        <v>125</v>
      </c>
      <c r="D115" s="4" t="s">
        <v>41</v>
      </c>
      <c r="E115" s="6">
        <v>6.2</v>
      </c>
      <c r="F115" s="7">
        <v>1.4</v>
      </c>
      <c r="G115" s="7">
        <f t="shared" ref="G115:G116" si="80">E115*F115</f>
        <v>8.68</v>
      </c>
      <c r="H115" s="7">
        <f t="shared" ref="H115:H116" si="81">G115*$I$5</f>
        <v>2.5953199999999996</v>
      </c>
      <c r="I115" s="7">
        <f t="shared" ref="I115:I116" si="82">H115+G115</f>
        <v>11.275319999999999</v>
      </c>
    </row>
    <row r="116" spans="1:12" ht="24">
      <c r="A116" s="4" t="s">
        <v>78</v>
      </c>
      <c r="B116" s="30">
        <v>11587</v>
      </c>
      <c r="C116" s="31" t="s">
        <v>126</v>
      </c>
      <c r="D116" s="4" t="s">
        <v>41</v>
      </c>
      <c r="E116" s="6">
        <v>6.2</v>
      </c>
      <c r="F116" s="7">
        <v>46.74</v>
      </c>
      <c r="G116" s="7">
        <f t="shared" si="80"/>
        <v>289.78800000000001</v>
      </c>
      <c r="H116" s="7">
        <f t="shared" si="81"/>
        <v>86.646612000000005</v>
      </c>
      <c r="I116" s="7">
        <f t="shared" si="82"/>
        <v>376.43461200000002</v>
      </c>
    </row>
    <row r="117" spans="1:12">
      <c r="A117" s="4" t="s">
        <v>79</v>
      </c>
      <c r="B117" s="30">
        <v>97644</v>
      </c>
      <c r="C117" s="35" t="s">
        <v>115</v>
      </c>
      <c r="D117" s="4" t="s">
        <v>41</v>
      </c>
      <c r="E117" s="6">
        <v>1.89</v>
      </c>
      <c r="F117" s="7">
        <v>7.18</v>
      </c>
      <c r="G117" s="7">
        <f>E117*F117</f>
        <v>13.570199999999998</v>
      </c>
      <c r="H117" s="7">
        <f>G117*$I$5</f>
        <v>4.057489799999999</v>
      </c>
      <c r="I117" s="7">
        <f>H117+G117</f>
        <v>17.627689799999999</v>
      </c>
    </row>
    <row r="118" spans="1:12" ht="24">
      <c r="A118" s="4" t="s">
        <v>193</v>
      </c>
      <c r="B118" s="30" t="s">
        <v>111</v>
      </c>
      <c r="C118" s="31" t="s">
        <v>112</v>
      </c>
      <c r="D118" s="4" t="s">
        <v>12</v>
      </c>
      <c r="E118" s="6">
        <v>1</v>
      </c>
      <c r="F118" s="32" t="s">
        <v>113</v>
      </c>
      <c r="G118" s="7">
        <f t="shared" ref="G118:G120" si="83">E118*F118</f>
        <v>395.26</v>
      </c>
      <c r="H118" s="7">
        <f t="shared" ref="H118:H120" si="84">G118*$I$5</f>
        <v>118.18274</v>
      </c>
      <c r="I118" s="7">
        <f t="shared" ref="I118:I120" si="85">H118+G118</f>
        <v>513.44273999999996</v>
      </c>
    </row>
    <row r="119" spans="1:12" ht="24">
      <c r="A119" s="4" t="s">
        <v>194</v>
      </c>
      <c r="B119" s="30">
        <v>97643</v>
      </c>
      <c r="C119" s="31" t="s">
        <v>116</v>
      </c>
      <c r="D119" s="4" t="s">
        <v>41</v>
      </c>
      <c r="E119" s="6">
        <v>6.2</v>
      </c>
      <c r="F119" s="7">
        <v>19.11</v>
      </c>
      <c r="G119" s="7">
        <f t="shared" si="83"/>
        <v>118.482</v>
      </c>
      <c r="H119" s="7">
        <f t="shared" si="84"/>
        <v>35.426117999999995</v>
      </c>
      <c r="I119" s="7">
        <f t="shared" si="85"/>
        <v>153.908118</v>
      </c>
    </row>
    <row r="120" spans="1:12" ht="24">
      <c r="A120" s="4" t="s">
        <v>195</v>
      </c>
      <c r="B120" s="30" t="s">
        <v>118</v>
      </c>
      <c r="C120" s="31" t="s">
        <v>119</v>
      </c>
      <c r="D120" s="4" t="s">
        <v>41</v>
      </c>
      <c r="E120" s="6">
        <v>6.2</v>
      </c>
      <c r="F120" s="7">
        <v>29.42</v>
      </c>
      <c r="G120" s="7">
        <f t="shared" si="83"/>
        <v>182.40400000000002</v>
      </c>
      <c r="H120" s="7">
        <f t="shared" si="84"/>
        <v>54.538796000000005</v>
      </c>
      <c r="I120" s="7">
        <f t="shared" si="85"/>
        <v>236.94279600000004</v>
      </c>
    </row>
    <row r="121" spans="1:12" ht="36">
      <c r="A121" s="4" t="s">
        <v>196</v>
      </c>
      <c r="B121" s="30" t="s">
        <v>139</v>
      </c>
      <c r="C121" s="31" t="s">
        <v>140</v>
      </c>
      <c r="D121" s="4" t="s">
        <v>41</v>
      </c>
      <c r="E121" s="6">
        <v>6.2</v>
      </c>
      <c r="F121" s="7">
        <v>27.92</v>
      </c>
      <c r="G121" s="7">
        <f>E121*F121</f>
        <v>173.10400000000001</v>
      </c>
      <c r="H121" s="7">
        <f>G121*$I$5</f>
        <v>51.758096000000002</v>
      </c>
      <c r="I121" s="7">
        <f>H121+G121</f>
        <v>224.86209600000001</v>
      </c>
    </row>
    <row r="122" spans="1:12" ht="24">
      <c r="A122" s="4" t="s">
        <v>197</v>
      </c>
      <c r="B122" s="30">
        <v>88487</v>
      </c>
      <c r="C122" s="31" t="s">
        <v>121</v>
      </c>
      <c r="D122" s="4" t="s">
        <v>41</v>
      </c>
      <c r="E122" s="6">
        <v>28.73</v>
      </c>
      <c r="F122" s="7">
        <v>9.43</v>
      </c>
      <c r="G122" s="7">
        <f>E122*F122</f>
        <v>270.9239</v>
      </c>
      <c r="H122" s="7">
        <f>G122*$I$5</f>
        <v>81.006246099999998</v>
      </c>
      <c r="I122" s="7">
        <f>H122+G122</f>
        <v>351.9301461</v>
      </c>
    </row>
    <row r="123" spans="1:12">
      <c r="A123" s="4" t="s">
        <v>198</v>
      </c>
      <c r="B123" s="23" t="s">
        <v>147</v>
      </c>
      <c r="C123" s="24" t="s">
        <v>148</v>
      </c>
      <c r="D123" s="4" t="s">
        <v>41</v>
      </c>
      <c r="E123" s="6">
        <v>3.3</v>
      </c>
      <c r="F123" s="7">
        <v>25.9</v>
      </c>
      <c r="G123" s="7">
        <f>E123*F123</f>
        <v>85.469999999999985</v>
      </c>
      <c r="H123" s="7">
        <f>G123*$I$5</f>
        <v>25.555529999999994</v>
      </c>
      <c r="I123" s="7">
        <f>H123+G123</f>
        <v>111.02552999999997</v>
      </c>
    </row>
    <row r="124" spans="1:12">
      <c r="A124" s="4" t="s">
        <v>199</v>
      </c>
      <c r="B124" s="23" t="s">
        <v>146</v>
      </c>
      <c r="C124" s="24" t="s">
        <v>102</v>
      </c>
      <c r="D124" s="4" t="s">
        <v>41</v>
      </c>
      <c r="E124" s="6">
        <v>3.8</v>
      </c>
      <c r="F124" s="7">
        <v>13.36</v>
      </c>
      <c r="G124" s="7">
        <f>E124*F124</f>
        <v>50.767999999999994</v>
      </c>
      <c r="H124" s="7">
        <f>G124*$I$5</f>
        <v>15.179631999999998</v>
      </c>
      <c r="I124" s="7">
        <f>H124+G124</f>
        <v>65.947631999999999</v>
      </c>
    </row>
    <row r="125" spans="1:12">
      <c r="A125" s="45" t="s">
        <v>200</v>
      </c>
      <c r="B125" s="46"/>
      <c r="C125" s="46"/>
      <c r="D125" s="46"/>
      <c r="E125" s="46"/>
      <c r="F125" s="47"/>
      <c r="G125" s="34">
        <f>SUM(G115:G124)</f>
        <v>1588.4501</v>
      </c>
      <c r="H125" s="34">
        <f>SUM(H115:H124)</f>
        <v>474.94657989999996</v>
      </c>
      <c r="I125" s="34">
        <f>SUM(I115:I124)</f>
        <v>2063.3966799</v>
      </c>
    </row>
    <row r="126" spans="1:12" ht="12" customHeight="1">
      <c r="A126" s="33" t="s">
        <v>80</v>
      </c>
      <c r="B126" s="44" t="s">
        <v>201</v>
      </c>
      <c r="C126" s="44"/>
      <c r="D126" s="4"/>
      <c r="E126" s="6"/>
      <c r="F126" s="8"/>
      <c r="G126" s="8"/>
      <c r="H126" s="6"/>
      <c r="I126" s="6"/>
    </row>
    <row r="127" spans="1:12" ht="24">
      <c r="A127" s="4" t="s">
        <v>81</v>
      </c>
      <c r="B127" s="30" t="s">
        <v>124</v>
      </c>
      <c r="C127" s="31" t="s">
        <v>125</v>
      </c>
      <c r="D127" s="4" t="s">
        <v>41</v>
      </c>
      <c r="E127" s="6">
        <v>6.2</v>
      </c>
      <c r="F127" s="7">
        <v>1.4</v>
      </c>
      <c r="G127" s="7">
        <f t="shared" ref="G127:G128" si="86">E127*F127</f>
        <v>8.68</v>
      </c>
      <c r="H127" s="7">
        <f t="shared" ref="H127:H128" si="87">G127*$I$5</f>
        <v>2.5953199999999996</v>
      </c>
      <c r="I127" s="7">
        <f t="shared" ref="I127:I128" si="88">H127+G127</f>
        <v>11.275319999999999</v>
      </c>
    </row>
    <row r="128" spans="1:12" ht="24">
      <c r="A128" s="4" t="s">
        <v>82</v>
      </c>
      <c r="B128" s="30">
        <v>11587</v>
      </c>
      <c r="C128" s="31" t="s">
        <v>126</v>
      </c>
      <c r="D128" s="4" t="s">
        <v>41</v>
      </c>
      <c r="E128" s="6">
        <v>6.2</v>
      </c>
      <c r="F128" s="7">
        <v>46.74</v>
      </c>
      <c r="G128" s="7">
        <f t="shared" si="86"/>
        <v>289.78800000000001</v>
      </c>
      <c r="H128" s="7">
        <f t="shared" si="87"/>
        <v>86.646612000000005</v>
      </c>
      <c r="I128" s="7">
        <f t="shared" si="88"/>
        <v>376.43461200000002</v>
      </c>
    </row>
    <row r="129" spans="1:11">
      <c r="A129" s="4" t="s">
        <v>202</v>
      </c>
      <c r="B129" s="30">
        <v>97644</v>
      </c>
      <c r="C129" s="35" t="s">
        <v>115</v>
      </c>
      <c r="D129" s="4" t="s">
        <v>41</v>
      </c>
      <c r="E129" s="6">
        <v>1.89</v>
      </c>
      <c r="F129" s="7">
        <v>7.18</v>
      </c>
      <c r="G129" s="7">
        <f>E129*F129</f>
        <v>13.570199999999998</v>
      </c>
      <c r="H129" s="7">
        <f>G129*$I$5</f>
        <v>4.057489799999999</v>
      </c>
      <c r="I129" s="7">
        <f>H129+G129</f>
        <v>17.627689799999999</v>
      </c>
    </row>
    <row r="130" spans="1:11" ht="24">
      <c r="A130" s="4" t="s">
        <v>203</v>
      </c>
      <c r="B130" s="30" t="s">
        <v>111</v>
      </c>
      <c r="C130" s="31" t="s">
        <v>112</v>
      </c>
      <c r="D130" s="4" t="s">
        <v>12</v>
      </c>
      <c r="E130" s="6">
        <v>1</v>
      </c>
      <c r="F130" s="32" t="s">
        <v>113</v>
      </c>
      <c r="G130" s="7">
        <f t="shared" ref="G130:G132" si="89">E130*F130</f>
        <v>395.26</v>
      </c>
      <c r="H130" s="7">
        <f t="shared" ref="H130:H132" si="90">G130*$I$5</f>
        <v>118.18274</v>
      </c>
      <c r="I130" s="7">
        <f t="shared" ref="I130:I132" si="91">H130+G130</f>
        <v>513.44273999999996</v>
      </c>
    </row>
    <row r="131" spans="1:11" ht="24">
      <c r="A131" s="4" t="s">
        <v>83</v>
      </c>
      <c r="B131" s="30">
        <v>97643</v>
      </c>
      <c r="C131" s="31" t="s">
        <v>116</v>
      </c>
      <c r="D131" s="4" t="s">
        <v>41</v>
      </c>
      <c r="E131" s="6">
        <v>6.2</v>
      </c>
      <c r="F131" s="7">
        <v>19.11</v>
      </c>
      <c r="G131" s="7">
        <f t="shared" si="89"/>
        <v>118.482</v>
      </c>
      <c r="H131" s="7">
        <f t="shared" si="90"/>
        <v>35.426117999999995</v>
      </c>
      <c r="I131" s="7">
        <f t="shared" si="91"/>
        <v>153.908118</v>
      </c>
    </row>
    <row r="132" spans="1:11" ht="24">
      <c r="A132" s="4" t="s">
        <v>84</v>
      </c>
      <c r="B132" s="30" t="s">
        <v>118</v>
      </c>
      <c r="C132" s="31" t="s">
        <v>119</v>
      </c>
      <c r="D132" s="4" t="s">
        <v>41</v>
      </c>
      <c r="E132" s="6">
        <v>6.2</v>
      </c>
      <c r="F132" s="7">
        <v>29.42</v>
      </c>
      <c r="G132" s="7">
        <f t="shared" si="89"/>
        <v>182.40400000000002</v>
      </c>
      <c r="H132" s="7">
        <f t="shared" si="90"/>
        <v>54.538796000000005</v>
      </c>
      <c r="I132" s="7">
        <f t="shared" si="91"/>
        <v>236.94279600000004</v>
      </c>
    </row>
    <row r="133" spans="1:11" ht="36">
      <c r="A133" s="4" t="s">
        <v>204</v>
      </c>
      <c r="B133" s="30" t="s">
        <v>139</v>
      </c>
      <c r="C133" s="31" t="s">
        <v>140</v>
      </c>
      <c r="D133" s="4" t="s">
        <v>41</v>
      </c>
      <c r="E133" s="6">
        <v>6.2</v>
      </c>
      <c r="F133" s="7">
        <v>27.92</v>
      </c>
      <c r="G133" s="7">
        <f>E133*F133</f>
        <v>173.10400000000001</v>
      </c>
      <c r="H133" s="7">
        <f>G133*$I$5</f>
        <v>51.758096000000002</v>
      </c>
      <c r="I133" s="7">
        <f>H133+G133</f>
        <v>224.86209600000001</v>
      </c>
    </row>
    <row r="134" spans="1:11" ht="24">
      <c r="A134" s="4" t="s">
        <v>205</v>
      </c>
      <c r="B134" s="30">
        <v>88487</v>
      </c>
      <c r="C134" s="31" t="s">
        <v>121</v>
      </c>
      <c r="D134" s="4" t="s">
        <v>41</v>
      </c>
      <c r="E134" s="6">
        <v>28.73</v>
      </c>
      <c r="F134" s="7">
        <v>9.43</v>
      </c>
      <c r="G134" s="7">
        <f>E134*F134</f>
        <v>270.9239</v>
      </c>
      <c r="H134" s="7">
        <f>G134*$I$5</f>
        <v>81.006246099999998</v>
      </c>
      <c r="I134" s="7">
        <f>H134+G134</f>
        <v>351.9301461</v>
      </c>
    </row>
    <row r="135" spans="1:11">
      <c r="A135" s="4" t="s">
        <v>206</v>
      </c>
      <c r="B135" s="23" t="s">
        <v>147</v>
      </c>
      <c r="C135" s="24" t="s">
        <v>148</v>
      </c>
      <c r="D135" s="4" t="s">
        <v>41</v>
      </c>
      <c r="E135" s="6">
        <v>3.3</v>
      </c>
      <c r="F135" s="7">
        <v>25.9</v>
      </c>
      <c r="G135" s="7">
        <f>E135*F135</f>
        <v>85.469999999999985</v>
      </c>
      <c r="H135" s="7">
        <f>G135*$I$5</f>
        <v>25.555529999999994</v>
      </c>
      <c r="I135" s="7">
        <f>H135+G135</f>
        <v>111.02552999999997</v>
      </c>
    </row>
    <row r="136" spans="1:11">
      <c r="A136" s="4" t="s">
        <v>207</v>
      </c>
      <c r="B136" s="23" t="s">
        <v>146</v>
      </c>
      <c r="C136" s="24" t="s">
        <v>102</v>
      </c>
      <c r="D136" s="4" t="s">
        <v>41</v>
      </c>
      <c r="E136" s="6">
        <v>3.8</v>
      </c>
      <c r="F136" s="7">
        <v>13.36</v>
      </c>
      <c r="G136" s="7">
        <f>E136*F136</f>
        <v>50.767999999999994</v>
      </c>
      <c r="H136" s="7">
        <f>G136*$I$5</f>
        <v>15.179631999999998</v>
      </c>
      <c r="I136" s="7">
        <f>H136+G136</f>
        <v>65.947631999999999</v>
      </c>
    </row>
    <row r="137" spans="1:11">
      <c r="A137" s="45" t="s">
        <v>208</v>
      </c>
      <c r="B137" s="46"/>
      <c r="C137" s="46"/>
      <c r="D137" s="46"/>
      <c r="E137" s="46"/>
      <c r="F137" s="47"/>
      <c r="G137" s="34">
        <f>SUM(G127:G136)</f>
        <v>1588.4501</v>
      </c>
      <c r="H137" s="34">
        <f>SUM(H127:H136)</f>
        <v>474.94657989999996</v>
      </c>
      <c r="I137" s="34">
        <f>SUM(I127:I136)</f>
        <v>2063.3966799</v>
      </c>
    </row>
    <row r="138" spans="1:11" ht="12" customHeight="1">
      <c r="A138" s="33" t="s">
        <v>85</v>
      </c>
      <c r="B138" s="44" t="s">
        <v>209</v>
      </c>
      <c r="C138" s="44"/>
      <c r="D138" s="4"/>
      <c r="E138" s="6"/>
      <c r="F138" s="8"/>
      <c r="G138" s="8"/>
      <c r="H138" s="6"/>
      <c r="I138" s="6"/>
      <c r="K138" s="37"/>
    </row>
    <row r="139" spans="1:11" ht="24">
      <c r="A139" s="4" t="s">
        <v>86</v>
      </c>
      <c r="B139" s="30" t="s">
        <v>124</v>
      </c>
      <c r="C139" s="31" t="s">
        <v>125</v>
      </c>
      <c r="D139" s="4" t="s">
        <v>41</v>
      </c>
      <c r="E139" s="6">
        <v>15.61</v>
      </c>
      <c r="F139" s="7">
        <v>1.4</v>
      </c>
      <c r="G139" s="7">
        <f t="shared" ref="G139:G140" si="92">E139*F139</f>
        <v>21.853999999999999</v>
      </c>
      <c r="H139" s="7">
        <f t="shared" ref="H139:H140" si="93">G139*$I$5</f>
        <v>6.5343459999999993</v>
      </c>
      <c r="I139" s="7">
        <f t="shared" ref="I139:I140" si="94">H139+G139</f>
        <v>28.388345999999999</v>
      </c>
      <c r="K139" s="37"/>
    </row>
    <row r="140" spans="1:11" ht="24">
      <c r="A140" s="4" t="s">
        <v>210</v>
      </c>
      <c r="B140" s="30">
        <v>11587</v>
      </c>
      <c r="C140" s="31" t="s">
        <v>126</v>
      </c>
      <c r="D140" s="4" t="s">
        <v>41</v>
      </c>
      <c r="E140" s="6">
        <v>15.61</v>
      </c>
      <c r="F140" s="7">
        <v>46.74</v>
      </c>
      <c r="G140" s="7">
        <f t="shared" si="92"/>
        <v>729.6114</v>
      </c>
      <c r="H140" s="7">
        <f t="shared" si="93"/>
        <v>218.15380859999999</v>
      </c>
      <c r="I140" s="7">
        <f t="shared" si="94"/>
        <v>947.76520860000005</v>
      </c>
      <c r="K140" s="38"/>
    </row>
    <row r="141" spans="1:11">
      <c r="A141" s="4" t="s">
        <v>87</v>
      </c>
      <c r="B141" s="30">
        <v>97644</v>
      </c>
      <c r="C141" s="35" t="s">
        <v>115</v>
      </c>
      <c r="D141" s="4" t="s">
        <v>41</v>
      </c>
      <c r="E141" s="6">
        <v>1.89</v>
      </c>
      <c r="F141" s="7">
        <v>7.18</v>
      </c>
      <c r="G141" s="7">
        <f>E141*F141</f>
        <v>13.570199999999998</v>
      </c>
      <c r="H141" s="7">
        <f>G141*$I$5</f>
        <v>4.057489799999999</v>
      </c>
      <c r="I141" s="7">
        <f>H141+G141</f>
        <v>17.627689799999999</v>
      </c>
      <c r="K141" s="38"/>
    </row>
    <row r="142" spans="1:11" ht="24">
      <c r="A142" s="4" t="s">
        <v>211</v>
      </c>
      <c r="B142" s="30" t="s">
        <v>111</v>
      </c>
      <c r="C142" s="31" t="s">
        <v>112</v>
      </c>
      <c r="D142" s="4" t="s">
        <v>12</v>
      </c>
      <c r="E142" s="6">
        <v>1</v>
      </c>
      <c r="F142" s="32" t="s">
        <v>113</v>
      </c>
      <c r="G142" s="7">
        <f t="shared" ref="G142:G144" si="95">E142*F142</f>
        <v>395.26</v>
      </c>
      <c r="H142" s="7">
        <f t="shared" ref="H142:H144" si="96">G142*$I$5</f>
        <v>118.18274</v>
      </c>
      <c r="I142" s="7">
        <f t="shared" ref="I142:I144" si="97">H142+G142</f>
        <v>513.44273999999996</v>
      </c>
      <c r="K142" s="38"/>
    </row>
    <row r="143" spans="1:11" ht="24">
      <c r="A143" s="4" t="s">
        <v>212</v>
      </c>
      <c r="B143" s="30">
        <v>97643</v>
      </c>
      <c r="C143" s="31" t="s">
        <v>116</v>
      </c>
      <c r="D143" s="4" t="s">
        <v>41</v>
      </c>
      <c r="E143" s="6">
        <v>15.61</v>
      </c>
      <c r="F143" s="7">
        <v>19.11</v>
      </c>
      <c r="G143" s="7">
        <f t="shared" si="95"/>
        <v>298.30709999999999</v>
      </c>
      <c r="H143" s="7">
        <f t="shared" si="96"/>
        <v>89.193822900000001</v>
      </c>
      <c r="I143" s="7">
        <f t="shared" si="97"/>
        <v>387.50092289999998</v>
      </c>
      <c r="K143" s="38"/>
    </row>
    <row r="144" spans="1:11" ht="24">
      <c r="A144" s="4" t="s">
        <v>213</v>
      </c>
      <c r="B144" s="30" t="s">
        <v>118</v>
      </c>
      <c r="C144" s="31" t="s">
        <v>119</v>
      </c>
      <c r="D144" s="4" t="s">
        <v>41</v>
      </c>
      <c r="E144" s="6">
        <v>15.61</v>
      </c>
      <c r="F144" s="7">
        <v>29.42</v>
      </c>
      <c r="G144" s="7">
        <f t="shared" si="95"/>
        <v>459.24619999999999</v>
      </c>
      <c r="H144" s="7">
        <f t="shared" si="96"/>
        <v>137.31461379999999</v>
      </c>
      <c r="I144" s="7">
        <f t="shared" si="97"/>
        <v>596.56081380000001</v>
      </c>
      <c r="K144" s="38"/>
    </row>
    <row r="145" spans="1:11" ht="36">
      <c r="A145" s="4" t="s">
        <v>214</v>
      </c>
      <c r="B145" s="30" t="s">
        <v>139</v>
      </c>
      <c r="C145" s="31" t="s">
        <v>140</v>
      </c>
      <c r="D145" s="4" t="s">
        <v>41</v>
      </c>
      <c r="E145" s="6">
        <v>15.61</v>
      </c>
      <c r="F145" s="7">
        <v>27.92</v>
      </c>
      <c r="G145" s="7">
        <f>E145*F145</f>
        <v>435.83120000000002</v>
      </c>
      <c r="H145" s="7">
        <f>G145*$I$5</f>
        <v>130.3135288</v>
      </c>
      <c r="I145" s="7">
        <v>566.15</v>
      </c>
      <c r="K145" s="38"/>
    </row>
    <row r="146" spans="1:11" ht="24">
      <c r="A146" s="4" t="s">
        <v>215</v>
      </c>
      <c r="B146" s="30">
        <v>88487</v>
      </c>
      <c r="C146" s="31" t="s">
        <v>121</v>
      </c>
      <c r="D146" s="4" t="s">
        <v>41</v>
      </c>
      <c r="E146" s="6">
        <v>44.29</v>
      </c>
      <c r="F146" s="7">
        <v>9.43</v>
      </c>
      <c r="G146" s="7">
        <f>E146*F146</f>
        <v>417.65469999999999</v>
      </c>
      <c r="H146" s="7">
        <f>G146*$I$5</f>
        <v>124.87875529999999</v>
      </c>
      <c r="I146" s="7">
        <f>H146+G146</f>
        <v>542.53345530000001</v>
      </c>
      <c r="K146" s="38"/>
    </row>
    <row r="147" spans="1:11">
      <c r="A147" s="4" t="s">
        <v>216</v>
      </c>
      <c r="B147" s="23" t="s">
        <v>147</v>
      </c>
      <c r="C147" s="24" t="s">
        <v>148</v>
      </c>
      <c r="D147" s="4" t="s">
        <v>41</v>
      </c>
      <c r="E147" s="6">
        <v>6.6</v>
      </c>
      <c r="F147" s="7">
        <v>25.9</v>
      </c>
      <c r="G147" s="7">
        <f>E147*F147</f>
        <v>170.93999999999997</v>
      </c>
      <c r="H147" s="7">
        <f>G147*$I$5</f>
        <v>51.111059999999988</v>
      </c>
      <c r="I147" s="7">
        <f>H147+G147</f>
        <v>222.05105999999995</v>
      </c>
      <c r="K147" s="38"/>
    </row>
    <row r="148" spans="1:11">
      <c r="A148" s="4" t="s">
        <v>217</v>
      </c>
      <c r="B148" s="23" t="s">
        <v>146</v>
      </c>
      <c r="C148" s="24" t="s">
        <v>102</v>
      </c>
      <c r="D148" s="4" t="s">
        <v>41</v>
      </c>
      <c r="E148" s="6">
        <v>3.8</v>
      </c>
      <c r="F148" s="7">
        <v>13.36</v>
      </c>
      <c r="G148" s="7">
        <f>E148*F148</f>
        <v>50.767999999999994</v>
      </c>
      <c r="H148" s="7">
        <f>G148*$I$5</f>
        <v>15.179631999999998</v>
      </c>
      <c r="I148" s="7">
        <f>H148+G148</f>
        <v>65.947631999999999</v>
      </c>
      <c r="K148" s="38"/>
    </row>
    <row r="149" spans="1:11">
      <c r="A149" s="45" t="s">
        <v>218</v>
      </c>
      <c r="B149" s="46"/>
      <c r="C149" s="46"/>
      <c r="D149" s="46"/>
      <c r="E149" s="46"/>
      <c r="F149" s="47"/>
      <c r="G149" s="34">
        <f>SUM(G139:G148)</f>
        <v>2993.0428000000002</v>
      </c>
      <c r="H149" s="34">
        <f t="shared" ref="H149:I149" si="98">SUM(H139:H148)</f>
        <v>894.91979719999983</v>
      </c>
      <c r="I149" s="34">
        <f>SUM(I139:I148)</f>
        <v>3887.9678683999996</v>
      </c>
      <c r="K149" s="38"/>
    </row>
    <row r="150" spans="1:11">
      <c r="A150" s="33" t="s">
        <v>88</v>
      </c>
      <c r="B150" s="44" t="s">
        <v>229</v>
      </c>
      <c r="C150" s="44"/>
      <c r="D150" s="4"/>
      <c r="E150" s="6"/>
      <c r="F150" s="8"/>
      <c r="G150" s="8"/>
      <c r="H150" s="6"/>
      <c r="I150" s="6"/>
      <c r="K150" s="38"/>
    </row>
    <row r="151" spans="1:11" ht="24">
      <c r="A151" s="4" t="s">
        <v>219</v>
      </c>
      <c r="B151" s="30" t="s">
        <v>124</v>
      </c>
      <c r="C151" s="31" t="s">
        <v>125</v>
      </c>
      <c r="D151" s="4" t="s">
        <v>41</v>
      </c>
      <c r="E151" s="6">
        <v>13.28</v>
      </c>
      <c r="F151" s="7">
        <v>1.4</v>
      </c>
      <c r="G151" s="7">
        <f t="shared" ref="G151:G152" si="99">E151*F151</f>
        <v>18.591999999999999</v>
      </c>
      <c r="H151" s="7">
        <f t="shared" ref="H151:H152" si="100">G151*$I$5</f>
        <v>5.5590079999999995</v>
      </c>
      <c r="I151" s="7">
        <f t="shared" ref="I151:I152" si="101">H151+G151</f>
        <v>24.151007999999997</v>
      </c>
      <c r="K151" s="38"/>
    </row>
    <row r="152" spans="1:11" ht="24">
      <c r="A152" s="4" t="s">
        <v>220</v>
      </c>
      <c r="B152" s="30">
        <v>11587</v>
      </c>
      <c r="C152" s="31" t="s">
        <v>126</v>
      </c>
      <c r="D152" s="4" t="s">
        <v>41</v>
      </c>
      <c r="E152" s="6">
        <v>13.28</v>
      </c>
      <c r="F152" s="7">
        <v>46.74</v>
      </c>
      <c r="G152" s="7">
        <f t="shared" si="99"/>
        <v>620.70719999999994</v>
      </c>
      <c r="H152" s="7">
        <f t="shared" si="100"/>
        <v>185.59145279999998</v>
      </c>
      <c r="I152" s="7">
        <f t="shared" si="101"/>
        <v>806.2986527999999</v>
      </c>
      <c r="K152" s="38"/>
    </row>
    <row r="153" spans="1:11">
      <c r="A153" s="4" t="s">
        <v>221</v>
      </c>
      <c r="B153" s="30">
        <v>97644</v>
      </c>
      <c r="C153" s="35" t="s">
        <v>115</v>
      </c>
      <c r="D153" s="4" t="s">
        <v>41</v>
      </c>
      <c r="E153" s="6">
        <v>1.89</v>
      </c>
      <c r="F153" s="7">
        <v>7.18</v>
      </c>
      <c r="G153" s="7">
        <f>E153*F153</f>
        <v>13.570199999999998</v>
      </c>
      <c r="H153" s="7">
        <f>G153*$I$5</f>
        <v>4.057489799999999</v>
      </c>
      <c r="I153" s="7">
        <f>H153+G153</f>
        <v>17.627689799999999</v>
      </c>
      <c r="K153" s="38"/>
    </row>
    <row r="154" spans="1:11" ht="24">
      <c r="A154" s="4" t="s">
        <v>222</v>
      </c>
      <c r="B154" s="30" t="s">
        <v>111</v>
      </c>
      <c r="C154" s="31" t="s">
        <v>112</v>
      </c>
      <c r="D154" s="4" t="s">
        <v>12</v>
      </c>
      <c r="E154" s="6">
        <v>1</v>
      </c>
      <c r="F154" s="32" t="s">
        <v>113</v>
      </c>
      <c r="G154" s="7">
        <f t="shared" ref="G154:G156" si="102">E154*F154</f>
        <v>395.26</v>
      </c>
      <c r="H154" s="7">
        <f t="shared" ref="H154:H156" si="103">G154*$I$5</f>
        <v>118.18274</v>
      </c>
      <c r="I154" s="7">
        <f t="shared" ref="I154:I156" si="104">H154+G154</f>
        <v>513.44273999999996</v>
      </c>
      <c r="K154" s="38"/>
    </row>
    <row r="155" spans="1:11" ht="24">
      <c r="A155" s="4" t="s">
        <v>223</v>
      </c>
      <c r="B155" s="30">
        <v>97643</v>
      </c>
      <c r="C155" s="31" t="s">
        <v>116</v>
      </c>
      <c r="D155" s="4" t="s">
        <v>41</v>
      </c>
      <c r="E155" s="6">
        <v>13.28</v>
      </c>
      <c r="F155" s="7">
        <v>19.11</v>
      </c>
      <c r="G155" s="7">
        <f t="shared" si="102"/>
        <v>253.78079999999997</v>
      </c>
      <c r="H155" s="7">
        <f t="shared" si="103"/>
        <v>75.88045919999999</v>
      </c>
      <c r="I155" s="7">
        <f t="shared" si="104"/>
        <v>329.66125919999996</v>
      </c>
      <c r="K155" s="38"/>
    </row>
    <row r="156" spans="1:11" ht="24">
      <c r="A156" s="4" t="s">
        <v>224</v>
      </c>
      <c r="B156" s="30" t="s">
        <v>118</v>
      </c>
      <c r="C156" s="31" t="s">
        <v>119</v>
      </c>
      <c r="D156" s="4" t="s">
        <v>41</v>
      </c>
      <c r="E156" s="6">
        <v>13.28</v>
      </c>
      <c r="F156" s="7">
        <v>29.42</v>
      </c>
      <c r="G156" s="7">
        <f t="shared" si="102"/>
        <v>390.69760000000002</v>
      </c>
      <c r="H156" s="7">
        <f t="shared" si="103"/>
        <v>116.8185824</v>
      </c>
      <c r="I156" s="7">
        <f t="shared" si="104"/>
        <v>507.51618240000005</v>
      </c>
      <c r="K156" s="38"/>
    </row>
    <row r="157" spans="1:11" ht="36">
      <c r="A157" s="4" t="s">
        <v>225</v>
      </c>
      <c r="B157" s="30" t="s">
        <v>139</v>
      </c>
      <c r="C157" s="31" t="s">
        <v>140</v>
      </c>
      <c r="D157" s="4" t="s">
        <v>41</v>
      </c>
      <c r="E157" s="6">
        <v>13.28</v>
      </c>
      <c r="F157" s="7">
        <v>27.92</v>
      </c>
      <c r="G157" s="7">
        <f>E157*F157</f>
        <v>370.77760000000001</v>
      </c>
      <c r="H157" s="7">
        <f>G157*$I$5</f>
        <v>110.8625024</v>
      </c>
      <c r="I157" s="7">
        <f>H157+G157</f>
        <v>481.64010239999999</v>
      </c>
      <c r="K157" s="38"/>
    </row>
    <row r="158" spans="1:11" ht="24">
      <c r="A158" s="4" t="s">
        <v>226</v>
      </c>
      <c r="B158" s="30">
        <v>88487</v>
      </c>
      <c r="C158" s="31" t="s">
        <v>121</v>
      </c>
      <c r="D158" s="4" t="s">
        <v>41</v>
      </c>
      <c r="E158" s="6">
        <v>41.16</v>
      </c>
      <c r="F158" s="7">
        <v>9.43</v>
      </c>
      <c r="G158" s="7">
        <f>E158*F158</f>
        <v>388.13879999999995</v>
      </c>
      <c r="H158" s="7">
        <f>G158*$I$5</f>
        <v>116.05350119999999</v>
      </c>
      <c r="I158" s="7">
        <f>H158+G158</f>
        <v>504.19230119999992</v>
      </c>
      <c r="K158" s="38"/>
    </row>
    <row r="159" spans="1:11">
      <c r="A159" s="4" t="s">
        <v>227</v>
      </c>
      <c r="B159" s="23" t="s">
        <v>147</v>
      </c>
      <c r="C159" s="24" t="s">
        <v>148</v>
      </c>
      <c r="D159" s="4" t="s">
        <v>41</v>
      </c>
      <c r="E159" s="6">
        <v>6.6</v>
      </c>
      <c r="F159" s="7">
        <v>25.9</v>
      </c>
      <c r="G159" s="7">
        <f>E159*F159</f>
        <v>170.93999999999997</v>
      </c>
      <c r="H159" s="7">
        <f>G159*$I$5</f>
        <v>51.111059999999988</v>
      </c>
      <c r="I159" s="7">
        <f>H159+G159</f>
        <v>222.05105999999995</v>
      </c>
      <c r="K159" s="38"/>
    </row>
    <row r="160" spans="1:11">
      <c r="A160" s="4" t="s">
        <v>228</v>
      </c>
      <c r="B160" s="23" t="s">
        <v>146</v>
      </c>
      <c r="C160" s="24" t="s">
        <v>102</v>
      </c>
      <c r="D160" s="4" t="s">
        <v>41</v>
      </c>
      <c r="E160" s="6">
        <v>3.8</v>
      </c>
      <c r="F160" s="7">
        <v>13.36</v>
      </c>
      <c r="G160" s="7">
        <f>E160*F160</f>
        <v>50.767999999999994</v>
      </c>
      <c r="H160" s="7">
        <f>G160*$I$5</f>
        <v>15.179631999999998</v>
      </c>
      <c r="I160" s="7">
        <f>H160+G160</f>
        <v>65.947631999999999</v>
      </c>
      <c r="K160" s="38"/>
    </row>
    <row r="161" spans="1:11">
      <c r="A161" s="45" t="s">
        <v>230</v>
      </c>
      <c r="B161" s="46"/>
      <c r="C161" s="46"/>
      <c r="D161" s="46"/>
      <c r="E161" s="46"/>
      <c r="F161" s="47"/>
      <c r="G161" s="34">
        <f>SUM(G151:G160)</f>
        <v>2673.2321999999999</v>
      </c>
      <c r="H161" s="34">
        <f t="shared" ref="H161" si="105">SUM(H151:H160)</f>
        <v>799.29642779999995</v>
      </c>
      <c r="I161" s="34">
        <f>SUM(I151:I160)</f>
        <v>3472.5286277999994</v>
      </c>
      <c r="K161" s="38"/>
    </row>
    <row r="162" spans="1:11">
      <c r="A162" s="33" t="s">
        <v>231</v>
      </c>
      <c r="B162" s="44" t="s">
        <v>242</v>
      </c>
      <c r="C162" s="44"/>
      <c r="D162" s="4"/>
      <c r="E162" s="6"/>
      <c r="F162" s="8"/>
      <c r="G162" s="8"/>
      <c r="H162" s="6"/>
      <c r="I162" s="6"/>
      <c r="K162" s="38"/>
    </row>
    <row r="163" spans="1:11" ht="24">
      <c r="A163" s="4" t="s">
        <v>232</v>
      </c>
      <c r="B163" s="30" t="s">
        <v>124</v>
      </c>
      <c r="C163" s="31" t="s">
        <v>125</v>
      </c>
      <c r="D163" s="4" t="s">
        <v>41</v>
      </c>
      <c r="E163" s="6">
        <v>21.29</v>
      </c>
      <c r="F163" s="7">
        <v>1.4</v>
      </c>
      <c r="G163" s="7">
        <f t="shared" ref="G163:G164" si="106">E163*F163</f>
        <v>29.805999999999997</v>
      </c>
      <c r="H163" s="7">
        <f t="shared" ref="H163:H164" si="107">G163*$I$5</f>
        <v>8.9119939999999982</v>
      </c>
      <c r="I163" s="7">
        <f t="shared" ref="I163:I164" si="108">H163+G163</f>
        <v>38.717993999999997</v>
      </c>
      <c r="K163" s="38"/>
    </row>
    <row r="164" spans="1:11" ht="24">
      <c r="A164" s="4" t="s">
        <v>233</v>
      </c>
      <c r="B164" s="30">
        <v>11587</v>
      </c>
      <c r="C164" s="31" t="s">
        <v>126</v>
      </c>
      <c r="D164" s="4" t="s">
        <v>41</v>
      </c>
      <c r="E164" s="6">
        <v>21.29</v>
      </c>
      <c r="F164" s="7">
        <v>46.74</v>
      </c>
      <c r="G164" s="7">
        <f t="shared" si="106"/>
        <v>995.09460000000001</v>
      </c>
      <c r="H164" s="7">
        <f t="shared" si="107"/>
        <v>297.53328540000001</v>
      </c>
      <c r="I164" s="7">
        <f t="shared" si="108"/>
        <v>1292.6278854</v>
      </c>
      <c r="K164" s="38"/>
    </row>
    <row r="165" spans="1:11">
      <c r="A165" s="4" t="s">
        <v>234</v>
      </c>
      <c r="B165" s="30">
        <v>97644</v>
      </c>
      <c r="C165" s="35" t="s">
        <v>115</v>
      </c>
      <c r="D165" s="4" t="s">
        <v>41</v>
      </c>
      <c r="E165" s="6">
        <v>1.89</v>
      </c>
      <c r="F165" s="7">
        <v>7.18</v>
      </c>
      <c r="G165" s="7">
        <f>E165*F165</f>
        <v>13.570199999999998</v>
      </c>
      <c r="H165" s="7">
        <f>G165*$I$5</f>
        <v>4.057489799999999</v>
      </c>
      <c r="I165" s="7">
        <f>H165+G165</f>
        <v>17.627689799999999</v>
      </c>
      <c r="K165" s="38"/>
    </row>
    <row r="166" spans="1:11" ht="24">
      <c r="A166" s="4" t="s">
        <v>235</v>
      </c>
      <c r="B166" s="30" t="s">
        <v>111</v>
      </c>
      <c r="C166" s="31" t="s">
        <v>112</v>
      </c>
      <c r="D166" s="4" t="s">
        <v>12</v>
      </c>
      <c r="E166" s="6">
        <v>1</v>
      </c>
      <c r="F166" s="32" t="s">
        <v>113</v>
      </c>
      <c r="G166" s="7">
        <f t="shared" ref="G166:G168" si="109">E166*F166</f>
        <v>395.26</v>
      </c>
      <c r="H166" s="7">
        <f t="shared" ref="H166:H168" si="110">G166*$I$5</f>
        <v>118.18274</v>
      </c>
      <c r="I166" s="7">
        <f t="shared" ref="I166:I168" si="111">H166+G166</f>
        <v>513.44273999999996</v>
      </c>
      <c r="K166" s="38"/>
    </row>
    <row r="167" spans="1:11" ht="24">
      <c r="A167" s="4" t="s">
        <v>236</v>
      </c>
      <c r="B167" s="30">
        <v>97643</v>
      </c>
      <c r="C167" s="31" t="s">
        <v>116</v>
      </c>
      <c r="D167" s="4" t="s">
        <v>41</v>
      </c>
      <c r="E167" s="6">
        <v>21.29</v>
      </c>
      <c r="F167" s="7">
        <v>19.11</v>
      </c>
      <c r="G167" s="7">
        <f t="shared" si="109"/>
        <v>406.85189999999994</v>
      </c>
      <c r="H167" s="7">
        <f t="shared" si="110"/>
        <v>121.64871809999998</v>
      </c>
      <c r="I167" s="7">
        <f t="shared" si="111"/>
        <v>528.50061809999988</v>
      </c>
      <c r="K167" s="38"/>
    </row>
    <row r="168" spans="1:11" ht="24">
      <c r="A168" s="4" t="s">
        <v>237</v>
      </c>
      <c r="B168" s="30" t="s">
        <v>118</v>
      </c>
      <c r="C168" s="31" t="s">
        <v>119</v>
      </c>
      <c r="D168" s="4" t="s">
        <v>41</v>
      </c>
      <c r="E168" s="6">
        <v>21.29</v>
      </c>
      <c r="F168" s="7">
        <v>29.42</v>
      </c>
      <c r="G168" s="7">
        <f t="shared" si="109"/>
        <v>626.35180000000003</v>
      </c>
      <c r="H168" s="7">
        <f t="shared" si="110"/>
        <v>187.27918819999999</v>
      </c>
      <c r="I168" s="7">
        <f t="shared" si="111"/>
        <v>813.63098820000005</v>
      </c>
      <c r="K168" s="38"/>
    </row>
    <row r="169" spans="1:11" ht="36">
      <c r="A169" s="4" t="s">
        <v>238</v>
      </c>
      <c r="B169" s="30" t="s">
        <v>139</v>
      </c>
      <c r="C169" s="31" t="s">
        <v>140</v>
      </c>
      <c r="D169" s="4" t="s">
        <v>41</v>
      </c>
      <c r="E169" s="6">
        <v>21.29</v>
      </c>
      <c r="F169" s="7">
        <v>27.92</v>
      </c>
      <c r="G169" s="7">
        <f>E169*F169</f>
        <v>594.41679999999997</v>
      </c>
      <c r="H169" s="7">
        <f>G169*$I$5</f>
        <v>177.7306232</v>
      </c>
      <c r="I169" s="7">
        <f>H169+G169</f>
        <v>772.14742319999993</v>
      </c>
      <c r="K169" s="38"/>
    </row>
    <row r="170" spans="1:11" ht="24">
      <c r="A170" s="4" t="s">
        <v>239</v>
      </c>
      <c r="B170" s="30">
        <v>88487</v>
      </c>
      <c r="C170" s="31" t="s">
        <v>121</v>
      </c>
      <c r="D170" s="4" t="s">
        <v>41</v>
      </c>
      <c r="E170" s="6">
        <v>51.97</v>
      </c>
      <c r="F170" s="7">
        <v>9.43</v>
      </c>
      <c r="G170" s="7">
        <f>E170*F170</f>
        <v>490.07709999999997</v>
      </c>
      <c r="H170" s="7">
        <f>G170*$I$5</f>
        <v>146.53305289999997</v>
      </c>
      <c r="I170" s="7">
        <f>H170+G170</f>
        <v>636.6101529</v>
      </c>
      <c r="K170" s="38"/>
    </row>
    <row r="171" spans="1:11">
      <c r="A171" s="4" t="s">
        <v>240</v>
      </c>
      <c r="B171" s="23" t="s">
        <v>147</v>
      </c>
      <c r="C171" s="24" t="s">
        <v>148</v>
      </c>
      <c r="D171" s="4" t="s">
        <v>41</v>
      </c>
      <c r="E171" s="6">
        <v>6.6</v>
      </c>
      <c r="F171" s="7">
        <v>25.9</v>
      </c>
      <c r="G171" s="7">
        <f>E171*F171</f>
        <v>170.93999999999997</v>
      </c>
      <c r="H171" s="7">
        <f>G171*$I$5</f>
        <v>51.111059999999988</v>
      </c>
      <c r="I171" s="7">
        <f>H171+G171</f>
        <v>222.05105999999995</v>
      </c>
      <c r="K171" s="38"/>
    </row>
    <row r="172" spans="1:11">
      <c r="A172" s="4" t="s">
        <v>241</v>
      </c>
      <c r="B172" s="23" t="s">
        <v>146</v>
      </c>
      <c r="C172" s="24" t="s">
        <v>102</v>
      </c>
      <c r="D172" s="4" t="s">
        <v>41</v>
      </c>
      <c r="E172" s="6">
        <v>3.8</v>
      </c>
      <c r="F172" s="7">
        <v>13.36</v>
      </c>
      <c r="G172" s="7">
        <f>E172*F172</f>
        <v>50.767999999999994</v>
      </c>
      <c r="H172" s="7">
        <f>G172*$I$5</f>
        <v>15.179631999999998</v>
      </c>
      <c r="I172" s="7">
        <f>H172+G172</f>
        <v>65.947631999999999</v>
      </c>
      <c r="K172" s="38"/>
    </row>
    <row r="173" spans="1:11">
      <c r="A173" s="45" t="s">
        <v>243</v>
      </c>
      <c r="B173" s="46"/>
      <c r="C173" s="46"/>
      <c r="D173" s="46"/>
      <c r="E173" s="46"/>
      <c r="F173" s="47"/>
      <c r="G173" s="34">
        <f>SUM(G163:G172)</f>
        <v>3773.1363999999999</v>
      </c>
      <c r="H173" s="34">
        <f>SUM(H163:H172)</f>
        <v>1128.1677835999999</v>
      </c>
      <c r="I173" s="34">
        <v>4901.3100000000004</v>
      </c>
      <c r="K173" s="38"/>
    </row>
    <row r="174" spans="1:11">
      <c r="A174" s="33" t="s">
        <v>244</v>
      </c>
      <c r="B174" s="44" t="s">
        <v>245</v>
      </c>
      <c r="C174" s="44"/>
      <c r="D174" s="4"/>
      <c r="E174" s="6"/>
      <c r="F174" s="8"/>
      <c r="G174" s="8"/>
      <c r="H174" s="6"/>
      <c r="I174" s="6"/>
      <c r="K174" s="38"/>
    </row>
    <row r="175" spans="1:11" ht="24">
      <c r="A175" s="4" t="s">
        <v>246</v>
      </c>
      <c r="B175" s="30" t="s">
        <v>124</v>
      </c>
      <c r="C175" s="31" t="s">
        <v>125</v>
      </c>
      <c r="D175" s="4" t="s">
        <v>41</v>
      </c>
      <c r="E175" s="6">
        <v>60</v>
      </c>
      <c r="F175" s="7">
        <v>1.4</v>
      </c>
      <c r="G175" s="7">
        <f t="shared" ref="G175:G176" si="112">E175*F175</f>
        <v>84</v>
      </c>
      <c r="H175" s="7">
        <f t="shared" ref="H175:H176" si="113">G175*$I$5</f>
        <v>25.116</v>
      </c>
      <c r="I175" s="7">
        <f t="shared" ref="I175:I176" si="114">H175+G175</f>
        <v>109.116</v>
      </c>
      <c r="K175" s="38"/>
    </row>
    <row r="176" spans="1:11" ht="24">
      <c r="A176" s="4" t="s">
        <v>247</v>
      </c>
      <c r="B176" s="30">
        <v>11587</v>
      </c>
      <c r="C176" s="31" t="s">
        <v>126</v>
      </c>
      <c r="D176" s="4" t="s">
        <v>41</v>
      </c>
      <c r="E176" s="6">
        <v>60</v>
      </c>
      <c r="F176" s="7">
        <v>46.74</v>
      </c>
      <c r="G176" s="7">
        <f t="shared" si="112"/>
        <v>2804.4</v>
      </c>
      <c r="H176" s="7">
        <f t="shared" si="113"/>
        <v>838.51559999999995</v>
      </c>
      <c r="I176" s="7">
        <f t="shared" si="114"/>
        <v>3642.9156000000003</v>
      </c>
      <c r="K176" s="38"/>
    </row>
    <row r="177" spans="1:11" ht="24">
      <c r="A177" s="4" t="s">
        <v>248</v>
      </c>
      <c r="B177" s="30">
        <v>88487</v>
      </c>
      <c r="C177" s="31" t="s">
        <v>121</v>
      </c>
      <c r="D177" s="4" t="s">
        <v>41</v>
      </c>
      <c r="E177" s="6">
        <v>262.95</v>
      </c>
      <c r="F177" s="7">
        <v>9.43</v>
      </c>
      <c r="G177" s="7">
        <f>E177*F177</f>
        <v>2479.6185</v>
      </c>
      <c r="H177" s="7">
        <f>G177*$I$5</f>
        <v>741.40593149999995</v>
      </c>
      <c r="I177" s="7">
        <f>H177+G177</f>
        <v>3221.0244315</v>
      </c>
      <c r="K177" s="38"/>
    </row>
    <row r="178" spans="1:11" ht="22.5">
      <c r="A178" s="4" t="s">
        <v>249</v>
      </c>
      <c r="B178" s="22" t="s">
        <v>254</v>
      </c>
      <c r="C178" s="24" t="s">
        <v>255</v>
      </c>
      <c r="D178" s="4" t="s">
        <v>41</v>
      </c>
      <c r="E178" s="6">
        <v>97.1</v>
      </c>
      <c r="F178" s="7">
        <v>2.71</v>
      </c>
      <c r="G178" s="7">
        <f t="shared" ref="G178:G179" si="115">E178*F178</f>
        <v>263.14099999999996</v>
      </c>
      <c r="H178" s="7">
        <f t="shared" ref="H178:H179" si="116">G178*$I$5</f>
        <v>78.679158999999984</v>
      </c>
      <c r="I178" s="7">
        <f t="shared" ref="I178:I179" si="117">H178+G178</f>
        <v>341.82015899999993</v>
      </c>
      <c r="K178" s="38"/>
    </row>
    <row r="179" spans="1:11" ht="22.5">
      <c r="A179" s="4" t="s">
        <v>250</v>
      </c>
      <c r="B179" s="23" t="s">
        <v>252</v>
      </c>
      <c r="C179" s="24" t="s">
        <v>253</v>
      </c>
      <c r="D179" s="4" t="s">
        <v>41</v>
      </c>
      <c r="E179" s="6">
        <v>97.1</v>
      </c>
      <c r="F179" s="7">
        <v>42.9</v>
      </c>
      <c r="G179" s="7">
        <f t="shared" si="115"/>
        <v>4165.5899999999992</v>
      </c>
      <c r="H179" s="7">
        <f t="shared" si="116"/>
        <v>1245.5114099999996</v>
      </c>
      <c r="I179" s="7">
        <f t="shared" si="117"/>
        <v>5411.1014099999993</v>
      </c>
      <c r="K179" s="38"/>
    </row>
    <row r="180" spans="1:11">
      <c r="A180" s="45" t="s">
        <v>251</v>
      </c>
      <c r="B180" s="46"/>
      <c r="C180" s="46"/>
      <c r="D180" s="46"/>
      <c r="E180" s="46"/>
      <c r="F180" s="47"/>
      <c r="G180" s="34">
        <f>SUM(G175:G179)</f>
        <v>9796.7494999999981</v>
      </c>
      <c r="H180" s="34">
        <f t="shared" ref="H180:I180" si="118">SUM(H175:H179)</f>
        <v>2929.2281004999995</v>
      </c>
      <c r="I180" s="34">
        <f>SUM(I175:I179)</f>
        <v>12725.977600499999</v>
      </c>
      <c r="K180" s="38"/>
    </row>
    <row r="181" spans="1:11">
      <c r="A181" s="39"/>
      <c r="B181" s="40"/>
      <c r="C181" s="40"/>
      <c r="D181" s="40"/>
      <c r="E181" s="40"/>
      <c r="F181" s="40"/>
      <c r="G181" s="40"/>
      <c r="H181" s="40"/>
      <c r="I181" s="41"/>
      <c r="K181" s="38"/>
    </row>
    <row r="182" spans="1:11">
      <c r="A182" s="51" t="s">
        <v>16</v>
      </c>
      <c r="B182" s="52"/>
      <c r="C182" s="52"/>
      <c r="D182" s="52"/>
      <c r="E182" s="52"/>
      <c r="F182" s="53"/>
      <c r="G182" s="42">
        <v>45840.58</v>
      </c>
      <c r="H182" s="42">
        <f>ROUND(SUM(H9:H180)/2,3)</f>
        <v>13706.319</v>
      </c>
      <c r="I182" s="42">
        <v>59546.9</v>
      </c>
      <c r="J182" s="79"/>
      <c r="K182" s="38"/>
    </row>
    <row r="183" spans="1:11">
      <c r="K183" s="38"/>
    </row>
    <row r="184" spans="1:11">
      <c r="G184" s="79"/>
      <c r="K184" s="38"/>
    </row>
    <row r="185" spans="1:11">
      <c r="A185" s="5" t="s">
        <v>256</v>
      </c>
      <c r="G185" s="79"/>
      <c r="I185" s="9"/>
      <c r="K185" s="38"/>
    </row>
    <row r="186" spans="1:11">
      <c r="K186" s="38"/>
    </row>
    <row r="187" spans="1:11">
      <c r="K187" s="38"/>
    </row>
    <row r="188" spans="1:11">
      <c r="A188" s="5" t="s">
        <v>257</v>
      </c>
      <c r="K188" s="38"/>
    </row>
    <row r="189" spans="1:11">
      <c r="A189" s="5" t="s">
        <v>258</v>
      </c>
    </row>
    <row r="190" spans="1:11">
      <c r="A190" s="5" t="s">
        <v>259</v>
      </c>
    </row>
    <row r="193" spans="4:8">
      <c r="G193" s="2"/>
      <c r="H193" s="2"/>
    </row>
    <row r="194" spans="4:8" ht="12.75" customHeight="1"/>
    <row r="197" spans="4:8">
      <c r="D197" s="49"/>
      <c r="E197" s="49"/>
      <c r="F197" s="49"/>
      <c r="G197" s="2"/>
    </row>
    <row r="198" spans="4:8">
      <c r="D198" s="49"/>
      <c r="E198" s="49"/>
      <c r="F198" s="49"/>
      <c r="G198" s="2"/>
    </row>
    <row r="199" spans="4:8">
      <c r="D199" s="5"/>
      <c r="E199" s="5"/>
      <c r="G199" s="2"/>
    </row>
    <row r="200" spans="4:8">
      <c r="D200" s="5"/>
      <c r="E200" s="5"/>
      <c r="G200" s="2"/>
    </row>
    <row r="201" spans="4:8">
      <c r="D201" s="5"/>
      <c r="E201" s="5"/>
      <c r="G201" s="2"/>
    </row>
    <row r="202" spans="4:8">
      <c r="E202" s="5"/>
    </row>
  </sheetData>
  <mergeCells count="53">
    <mergeCell ref="H6:I6"/>
    <mergeCell ref="B8:I8"/>
    <mergeCell ref="A1:I1"/>
    <mergeCell ref="C2:I2"/>
    <mergeCell ref="C3:I3"/>
    <mergeCell ref="C4:I4"/>
    <mergeCell ref="C5:G5"/>
    <mergeCell ref="A182:F182"/>
    <mergeCell ref="E6:E7"/>
    <mergeCell ref="F6:G6"/>
    <mergeCell ref="B6:B7"/>
    <mergeCell ref="A6:A7"/>
    <mergeCell ref="C6:C7"/>
    <mergeCell ref="D6:D7"/>
    <mergeCell ref="B86:C86"/>
    <mergeCell ref="A99:F99"/>
    <mergeCell ref="B49:C49"/>
    <mergeCell ref="B21:C21"/>
    <mergeCell ref="A20:F20"/>
    <mergeCell ref="A10:F10"/>
    <mergeCell ref="B11:C11"/>
    <mergeCell ref="A56:F56"/>
    <mergeCell ref="B57:C57"/>
    <mergeCell ref="D198:F198"/>
    <mergeCell ref="A149:F149"/>
    <mergeCell ref="A2:B2"/>
    <mergeCell ref="A3:B3"/>
    <mergeCell ref="A4:B4"/>
    <mergeCell ref="A5:B5"/>
    <mergeCell ref="B126:C126"/>
    <mergeCell ref="A137:F137"/>
    <mergeCell ref="B138:C138"/>
    <mergeCell ref="B100:C100"/>
    <mergeCell ref="A113:F113"/>
    <mergeCell ref="B114:C114"/>
    <mergeCell ref="A125:F125"/>
    <mergeCell ref="A74:F74"/>
    <mergeCell ref="D197:F197"/>
    <mergeCell ref="B75:C75"/>
    <mergeCell ref="B66:C66"/>
    <mergeCell ref="A65:F65"/>
    <mergeCell ref="A85:F85"/>
    <mergeCell ref="B35:C35"/>
    <mergeCell ref="A34:F34"/>
    <mergeCell ref="A44:F44"/>
    <mergeCell ref="B45:C45"/>
    <mergeCell ref="A48:F48"/>
    <mergeCell ref="B174:C174"/>
    <mergeCell ref="A180:F180"/>
    <mergeCell ref="B150:C150"/>
    <mergeCell ref="A161:F161"/>
    <mergeCell ref="B162:C162"/>
    <mergeCell ref="A173:F173"/>
  </mergeCells>
  <pageMargins left="0.59055118110236227" right="0.4" top="2.1555555555555554" bottom="0.78740157480314965" header="0.31496062992125984" footer="0.31496062992125984"/>
  <pageSetup paperSize="9" scale="96" orientation="landscape" r:id="rId1"/>
  <headerFooter>
    <oddHeader>&amp;C&amp;G</oddHeader>
    <oddFooter>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6"/>
  <sheetViews>
    <sheetView tabSelected="1" zoomScaleSheetLayoutView="100" workbookViewId="0">
      <selection activeCell="R18" sqref="R18"/>
    </sheetView>
  </sheetViews>
  <sheetFormatPr defaultRowHeight="12.75"/>
  <cols>
    <col min="1" max="1" width="5.42578125" style="10" customWidth="1"/>
    <col min="2" max="2" width="10.140625" style="10" customWidth="1"/>
    <col min="3" max="3" width="11" style="10" bestFit="1" customWidth="1"/>
    <col min="4" max="4" width="13.42578125" style="1" customWidth="1"/>
    <col min="5" max="5" width="7.28515625" style="1" customWidth="1"/>
    <col min="6" max="6" width="8.5703125" style="10" bestFit="1" customWidth="1"/>
    <col min="7" max="7" width="11.28515625" style="10" bestFit="1" customWidth="1"/>
    <col min="8" max="8" width="7.7109375" style="10" bestFit="1" customWidth="1"/>
    <col min="9" max="9" width="11.28515625" style="10" bestFit="1" customWidth="1"/>
    <col min="10" max="10" width="6.7109375" style="10" customWidth="1"/>
    <col min="11" max="11" width="11.28515625" style="10" bestFit="1" customWidth="1"/>
    <col min="12" max="12" width="6.85546875" style="10" bestFit="1" customWidth="1"/>
    <col min="13" max="13" width="11.28515625" style="10" bestFit="1" customWidth="1"/>
    <col min="14" max="14" width="9.140625" style="10"/>
    <col min="15" max="15" width="9.85546875" style="10" bestFit="1" customWidth="1"/>
    <col min="16" max="16384" width="9.140625" style="10"/>
  </cols>
  <sheetData>
    <row r="1" spans="1:15" ht="15" customHeight="1">
      <c r="A1" s="57" t="s">
        <v>95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15">
      <c r="A2" s="60" t="s">
        <v>94</v>
      </c>
      <c r="B2" s="60"/>
      <c r="C2" s="60" t="str">
        <f>ORÇAMENTO!C2</f>
        <v>Prefeitura Municipal de Lavras do Sul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>
      <c r="A3" s="60" t="s">
        <v>30</v>
      </c>
      <c r="B3" s="60"/>
      <c r="C3" s="60" t="str">
        <f>ORÇAMENTO!C3</f>
        <v>Refroma do Corpo da Guarda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>
      <c r="A4" s="60" t="s">
        <v>31</v>
      </c>
      <c r="B4" s="60"/>
      <c r="C4" s="60">
        <f>ORÇAMENTO!C4</f>
        <v>0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>
      <c r="A5" s="60" t="s">
        <v>32</v>
      </c>
      <c r="B5" s="60"/>
      <c r="C5" s="60" t="str">
        <f>ORÇAMENTO!C5</f>
        <v>Construção Civil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1:15" s="1" customFormat="1">
      <c r="A6" s="68" t="s">
        <v>1</v>
      </c>
      <c r="B6" s="70" t="s">
        <v>11</v>
      </c>
      <c r="C6" s="70"/>
      <c r="D6" s="70" t="s">
        <v>14</v>
      </c>
      <c r="E6" s="70" t="s">
        <v>17</v>
      </c>
      <c r="F6" s="61" t="s">
        <v>18</v>
      </c>
      <c r="G6" s="62"/>
      <c r="H6" s="62"/>
      <c r="I6" s="62"/>
      <c r="J6" s="62"/>
      <c r="K6" s="62"/>
      <c r="L6" s="62"/>
      <c r="M6" s="62"/>
      <c r="N6" s="62"/>
      <c r="O6" s="62"/>
    </row>
    <row r="7" spans="1:15" s="1" customFormat="1">
      <c r="A7" s="69"/>
      <c r="B7" s="56"/>
      <c r="C7" s="56"/>
      <c r="D7" s="56"/>
      <c r="E7" s="56"/>
      <c r="F7" s="56" t="s">
        <v>19</v>
      </c>
      <c r="G7" s="56"/>
      <c r="H7" s="56" t="s">
        <v>20</v>
      </c>
      <c r="I7" s="56"/>
      <c r="J7" s="56" t="s">
        <v>21</v>
      </c>
      <c r="K7" s="56"/>
      <c r="L7" s="56" t="s">
        <v>22</v>
      </c>
      <c r="M7" s="56"/>
      <c r="N7" s="56" t="s">
        <v>93</v>
      </c>
      <c r="O7" s="56"/>
    </row>
    <row r="8" spans="1:15" s="1" customFormat="1">
      <c r="A8" s="69"/>
      <c r="B8" s="56"/>
      <c r="C8" s="56"/>
      <c r="D8" s="56"/>
      <c r="E8" s="56"/>
      <c r="F8" s="12" t="s">
        <v>27</v>
      </c>
      <c r="G8" s="12" t="s">
        <v>26</v>
      </c>
      <c r="H8" s="12" t="s">
        <v>27</v>
      </c>
      <c r="I8" s="12" t="s">
        <v>26</v>
      </c>
      <c r="J8" s="12" t="s">
        <v>27</v>
      </c>
      <c r="K8" s="12" t="s">
        <v>26</v>
      </c>
      <c r="L8" s="12" t="s">
        <v>27</v>
      </c>
      <c r="M8" s="12" t="s">
        <v>26</v>
      </c>
      <c r="N8" s="18" t="s">
        <v>27</v>
      </c>
      <c r="O8" s="18" t="s">
        <v>26</v>
      </c>
    </row>
    <row r="9" spans="1:15">
      <c r="A9" s="13" t="s">
        <v>2</v>
      </c>
      <c r="B9" s="76" t="str">
        <f>ORÇAMENTO!B8</f>
        <v>INSTALAÇÃO DA OBRA</v>
      </c>
      <c r="C9" s="76"/>
      <c r="D9" s="14">
        <f>ORÇAMENTO!I10</f>
        <v>819.66899999999998</v>
      </c>
      <c r="E9" s="15">
        <f t="shared" ref="E9:E25" si="0">D9/$D$26</f>
        <v>1.3765100136116246E-2</v>
      </c>
      <c r="F9" s="15">
        <v>1</v>
      </c>
      <c r="G9" s="14">
        <f>F9*D9</f>
        <v>819.66899999999998</v>
      </c>
      <c r="H9" s="15"/>
      <c r="I9" s="14"/>
      <c r="J9" s="15"/>
      <c r="K9" s="14"/>
      <c r="L9" s="15"/>
      <c r="M9" s="14"/>
      <c r="N9" s="17"/>
      <c r="O9" s="14"/>
    </row>
    <row r="10" spans="1:15">
      <c r="A10" s="13" t="s">
        <v>4</v>
      </c>
      <c r="B10" s="76" t="str">
        <f>ORÇAMENTO!B11</f>
        <v>SALA 01</v>
      </c>
      <c r="C10" s="76"/>
      <c r="D10" s="14">
        <f>ORÇAMENTO!I20</f>
        <v>3562.7193296999999</v>
      </c>
      <c r="E10" s="15">
        <f t="shared" si="0"/>
        <v>5.9830478315268047E-2</v>
      </c>
      <c r="F10" s="15">
        <v>1</v>
      </c>
      <c r="G10" s="14">
        <f t="shared" ref="G10:G12" si="1">F10*D10</f>
        <v>3562.7193296999999</v>
      </c>
      <c r="H10" s="15"/>
      <c r="I10" s="14"/>
      <c r="J10" s="15"/>
      <c r="K10" s="14"/>
      <c r="L10" s="15"/>
      <c r="M10" s="14"/>
      <c r="N10" s="17"/>
      <c r="O10" s="14"/>
    </row>
    <row r="11" spans="1:15">
      <c r="A11" s="13" t="s">
        <v>7</v>
      </c>
      <c r="B11" s="76" t="str">
        <f>ORÇAMENTO!B21</f>
        <v>SALA 02</v>
      </c>
      <c r="C11" s="76"/>
      <c r="D11" s="14">
        <f>ORÇAMENTO!I34</f>
        <v>2215.2486107999998</v>
      </c>
      <c r="E11" s="15">
        <f t="shared" si="0"/>
        <v>3.7201747234620802E-2</v>
      </c>
      <c r="F11" s="15">
        <v>1</v>
      </c>
      <c r="G11" s="14">
        <f t="shared" si="1"/>
        <v>2215.2486107999998</v>
      </c>
      <c r="H11" s="15"/>
      <c r="I11" s="14"/>
      <c r="J11" s="15"/>
      <c r="K11" s="14"/>
      <c r="L11" s="15"/>
      <c r="M11" s="14"/>
      <c r="N11" s="17"/>
      <c r="O11" s="14"/>
    </row>
    <row r="12" spans="1:15">
      <c r="A12" s="13" t="s">
        <v>34</v>
      </c>
      <c r="B12" s="76" t="str">
        <f>ORÇAMENTO!B35</f>
        <v>SALA 03</v>
      </c>
      <c r="C12" s="76"/>
      <c r="D12" s="14">
        <f>ORÇAMENTO!I44</f>
        <v>2975.9580791999997</v>
      </c>
      <c r="E12" s="15">
        <f t="shared" si="0"/>
        <v>4.9976711283545132E-2</v>
      </c>
      <c r="F12" s="15">
        <v>1</v>
      </c>
      <c r="G12" s="14">
        <f t="shared" si="1"/>
        <v>2975.9580791999997</v>
      </c>
      <c r="H12" s="15"/>
      <c r="I12" s="14"/>
      <c r="J12" s="15"/>
      <c r="K12" s="14"/>
      <c r="L12" s="15"/>
      <c r="M12" s="14"/>
      <c r="N12" s="17"/>
      <c r="O12" s="14"/>
    </row>
    <row r="13" spans="1:15">
      <c r="A13" s="13" t="s">
        <v>38</v>
      </c>
      <c r="B13" s="76" t="str">
        <f>ORÇAMENTO!B45</f>
        <v>SALA 04</v>
      </c>
      <c r="C13" s="76"/>
      <c r="D13" s="14">
        <f>ORÇAMENTO!I48</f>
        <v>1458.74</v>
      </c>
      <c r="E13" s="15">
        <f t="shared" si="0"/>
        <v>2.4497330230322498E-2</v>
      </c>
      <c r="F13" s="15"/>
      <c r="G13" s="14"/>
      <c r="H13" s="15">
        <v>1</v>
      </c>
      <c r="I13" s="14">
        <f t="shared" ref="I13:I15" si="2">H13*D13</f>
        <v>1458.74</v>
      </c>
      <c r="J13" s="15"/>
      <c r="K13" s="14"/>
      <c r="L13" s="15"/>
      <c r="M13" s="14"/>
      <c r="N13" s="17"/>
      <c r="O13" s="14"/>
    </row>
    <row r="14" spans="1:15">
      <c r="A14" s="13" t="s">
        <v>42</v>
      </c>
      <c r="B14" s="76" t="str">
        <f>ORÇAMENTO!B49</f>
        <v>SALA 05</v>
      </c>
      <c r="C14" s="76"/>
      <c r="D14" s="14">
        <f>ORÇAMENTO!I56</f>
        <v>3794.33</v>
      </c>
      <c r="E14" s="15">
        <f t="shared" si="0"/>
        <v>6.3720028937863882E-2</v>
      </c>
      <c r="F14" s="15"/>
      <c r="G14" s="14"/>
      <c r="H14" s="15">
        <v>1</v>
      </c>
      <c r="I14" s="14">
        <f t="shared" si="2"/>
        <v>3794.33</v>
      </c>
      <c r="J14" s="15"/>
      <c r="K14" s="14"/>
      <c r="L14" s="15"/>
      <c r="M14" s="14"/>
      <c r="N14" s="17"/>
      <c r="O14" s="14"/>
    </row>
    <row r="15" spans="1:15">
      <c r="A15" s="13" t="s">
        <v>48</v>
      </c>
      <c r="B15" s="76" t="str">
        <f>ORÇAMENTO!B57</f>
        <v>SALA 06</v>
      </c>
      <c r="C15" s="76"/>
      <c r="D15" s="14">
        <f>ORÇAMENTO!I65</f>
        <v>2046.8470302000001</v>
      </c>
      <c r="E15" s="15">
        <f t="shared" si="0"/>
        <v>3.4373697595023303E-2</v>
      </c>
      <c r="F15" s="15"/>
      <c r="G15" s="14"/>
      <c r="H15" s="15">
        <v>1</v>
      </c>
      <c r="I15" s="14">
        <f t="shared" si="2"/>
        <v>2046.8470302000001</v>
      </c>
      <c r="J15" s="15"/>
      <c r="K15" s="14"/>
      <c r="L15" s="15"/>
      <c r="M15" s="14"/>
      <c r="N15" s="17"/>
      <c r="O15" s="14"/>
    </row>
    <row r="16" spans="1:15">
      <c r="A16" s="13" t="s">
        <v>55</v>
      </c>
      <c r="B16" s="76" t="str">
        <f>ORÇAMENTO!B66</f>
        <v>SALA 07</v>
      </c>
      <c r="C16" s="76"/>
      <c r="D16" s="14">
        <f>ORÇAMENTO!I74</f>
        <v>3880.55</v>
      </c>
      <c r="E16" s="15">
        <f t="shared" si="0"/>
        <v>6.5167963328131115E-2</v>
      </c>
      <c r="F16" s="15"/>
      <c r="G16" s="14"/>
      <c r="H16" s="15"/>
      <c r="I16" s="14"/>
      <c r="J16" s="15">
        <v>1</v>
      </c>
      <c r="K16" s="14">
        <f t="shared" ref="K16:K19" si="3">J16*D16</f>
        <v>3880.55</v>
      </c>
      <c r="L16" s="15"/>
      <c r="M16" s="14"/>
      <c r="N16" s="17"/>
      <c r="O16" s="14"/>
    </row>
    <row r="17" spans="1:15">
      <c r="A17" s="13" t="s">
        <v>60</v>
      </c>
      <c r="B17" s="76" t="str">
        <f>ORÇAMENTO!B75</f>
        <v>SALA 08</v>
      </c>
      <c r="C17" s="76"/>
      <c r="D17" s="14">
        <f>ORÇAMENTO!I85</f>
        <v>2373.2681936999998</v>
      </c>
      <c r="E17" s="15">
        <f t="shared" si="0"/>
        <v>3.9855446937898373E-2</v>
      </c>
      <c r="F17" s="15"/>
      <c r="G17" s="14"/>
      <c r="H17" s="15"/>
      <c r="I17" s="14"/>
      <c r="J17" s="15">
        <v>1</v>
      </c>
      <c r="K17" s="14">
        <f t="shared" si="3"/>
        <v>2373.2681936999998</v>
      </c>
      <c r="L17" s="15"/>
      <c r="M17" s="14"/>
      <c r="N17" s="17"/>
      <c r="O17" s="14"/>
    </row>
    <row r="18" spans="1:15">
      <c r="A18" s="13" t="s">
        <v>67</v>
      </c>
      <c r="B18" s="76" t="str">
        <f>ORÇAMENTO!B86</f>
        <v>SALA 09</v>
      </c>
      <c r="C18" s="76"/>
      <c r="D18" s="14">
        <f>ORÇAMENTO!I99</f>
        <v>3480.7207713000003</v>
      </c>
      <c r="E18" s="15">
        <f t="shared" si="0"/>
        <v>5.8453436646749207E-2</v>
      </c>
      <c r="F18" s="15"/>
      <c r="G18" s="14"/>
      <c r="H18" s="15"/>
      <c r="I18" s="14"/>
      <c r="J18" s="15">
        <v>1</v>
      </c>
      <c r="K18" s="14">
        <f t="shared" si="3"/>
        <v>3480.7207713000003</v>
      </c>
      <c r="L18" s="15"/>
      <c r="M18" s="14"/>
      <c r="N18" s="17"/>
      <c r="O18" s="14"/>
    </row>
    <row r="19" spans="1:15">
      <c r="A19" s="13" t="s">
        <v>70</v>
      </c>
      <c r="B19" s="76" t="str">
        <f>ORÇAMENTO!B100</f>
        <v>SALA 10</v>
      </c>
      <c r="C19" s="76"/>
      <c r="D19" s="14">
        <f>ORÇAMENTO!I113</f>
        <v>3824.2687301999995</v>
      </c>
      <c r="E19" s="15">
        <f t="shared" si="0"/>
        <v>6.4222804593831312E-2</v>
      </c>
      <c r="F19" s="15"/>
      <c r="G19" s="14"/>
      <c r="H19" s="15"/>
      <c r="I19" s="14"/>
      <c r="J19" s="15">
        <v>0.5</v>
      </c>
      <c r="K19" s="14">
        <f t="shared" si="3"/>
        <v>1912.1343650999997</v>
      </c>
      <c r="L19" s="15">
        <v>0.5</v>
      </c>
      <c r="M19" s="14">
        <f>L19*D19</f>
        <v>1912.1343650999997</v>
      </c>
      <c r="N19" s="17"/>
      <c r="O19" s="14"/>
    </row>
    <row r="20" spans="1:15">
      <c r="A20" s="13" t="s">
        <v>76</v>
      </c>
      <c r="B20" s="76" t="str">
        <f>ORÇAMENTO!B114</f>
        <v>SALA 11</v>
      </c>
      <c r="C20" s="76"/>
      <c r="D20" s="14">
        <f>ORÇAMENTO!I125</f>
        <v>2063.3966799</v>
      </c>
      <c r="E20" s="15">
        <f t="shared" si="0"/>
        <v>3.4651623910814361E-2</v>
      </c>
      <c r="F20" s="15"/>
      <c r="G20" s="14"/>
      <c r="H20" s="15"/>
      <c r="I20" s="14"/>
      <c r="J20" s="15"/>
      <c r="K20" s="14"/>
      <c r="L20" s="15">
        <v>1</v>
      </c>
      <c r="M20" s="14">
        <f t="shared" ref="M20:M22" si="4">L20*D20</f>
        <v>2063.3966799</v>
      </c>
      <c r="N20" s="17"/>
      <c r="O20" s="14"/>
    </row>
    <row r="21" spans="1:15">
      <c r="A21" s="13" t="s">
        <v>80</v>
      </c>
      <c r="B21" s="76" t="str">
        <f>ORÇAMENTO!B126</f>
        <v>SALA 12</v>
      </c>
      <c r="C21" s="76"/>
      <c r="D21" s="14">
        <f>ORÇAMENTO!I137</f>
        <v>2063.3966799</v>
      </c>
      <c r="E21" s="15">
        <f t="shared" si="0"/>
        <v>3.4651623910814361E-2</v>
      </c>
      <c r="F21" s="15"/>
      <c r="G21" s="14"/>
      <c r="H21" s="15"/>
      <c r="I21" s="14"/>
      <c r="J21" s="15"/>
      <c r="K21" s="14"/>
      <c r="L21" s="15">
        <v>1</v>
      </c>
      <c r="M21" s="14">
        <f t="shared" si="4"/>
        <v>2063.3966799</v>
      </c>
      <c r="N21" s="17"/>
      <c r="O21" s="14"/>
    </row>
    <row r="22" spans="1:15">
      <c r="A22" s="13" t="s">
        <v>85</v>
      </c>
      <c r="B22" s="76" t="str">
        <f>ORÇAMENTO!B138</f>
        <v>SALA 13</v>
      </c>
      <c r="C22" s="76"/>
      <c r="D22" s="14">
        <f>ORÇAMENTO!I149</f>
        <v>3887.9678683999996</v>
      </c>
      <c r="E22" s="15">
        <f t="shared" si="0"/>
        <v>6.5292535199609134E-2</v>
      </c>
      <c r="F22" s="16"/>
      <c r="G22" s="14"/>
      <c r="H22" s="16"/>
      <c r="I22" s="14"/>
      <c r="J22" s="16"/>
      <c r="K22" s="14"/>
      <c r="L22" s="15">
        <v>1</v>
      </c>
      <c r="M22" s="14">
        <f t="shared" si="4"/>
        <v>3887.9678683999996</v>
      </c>
      <c r="N22" s="17"/>
      <c r="O22" s="14"/>
    </row>
    <row r="23" spans="1:15">
      <c r="A23" s="13" t="s">
        <v>88</v>
      </c>
      <c r="B23" s="76" t="str">
        <f>ORÇAMENTO!B150</f>
        <v>SALA 14</v>
      </c>
      <c r="C23" s="76"/>
      <c r="D23" s="14">
        <f>ORÇAMENTO!I161</f>
        <v>3472.5286277999994</v>
      </c>
      <c r="E23" s="17">
        <f t="shared" si="0"/>
        <v>5.831586199697357E-2</v>
      </c>
      <c r="F23" s="19"/>
      <c r="G23" s="14"/>
      <c r="H23" s="19"/>
      <c r="I23" s="14"/>
      <c r="J23" s="19"/>
      <c r="K23" s="14"/>
      <c r="L23" s="17"/>
      <c r="M23" s="14"/>
      <c r="N23" s="17">
        <v>1</v>
      </c>
      <c r="O23" s="14">
        <f>N23*D23</f>
        <v>3472.5286277999994</v>
      </c>
    </row>
    <row r="24" spans="1:15">
      <c r="A24" s="13" t="s">
        <v>231</v>
      </c>
      <c r="B24" s="76" t="str">
        <f>ORÇAMENTO!B162</f>
        <v>SALA 15</v>
      </c>
      <c r="C24" s="76"/>
      <c r="D24" s="14">
        <f>ORÇAMENTO!I173</f>
        <v>4901.3100000000004</v>
      </c>
      <c r="E24" s="17">
        <f t="shared" si="0"/>
        <v>8.2310082421255315E-2</v>
      </c>
      <c r="F24" s="19"/>
      <c r="G24" s="14"/>
      <c r="H24" s="19"/>
      <c r="I24" s="14"/>
      <c r="J24" s="19"/>
      <c r="K24" s="14"/>
      <c r="L24" s="17"/>
      <c r="M24" s="14"/>
      <c r="N24" s="17">
        <v>1</v>
      </c>
      <c r="O24" s="14">
        <f t="shared" ref="O24:O25" si="5">N24*D24</f>
        <v>4901.3100000000004</v>
      </c>
    </row>
    <row r="25" spans="1:15">
      <c r="A25" s="13" t="s">
        <v>244</v>
      </c>
      <c r="B25" s="77" t="str">
        <f>ORÇAMENTO!B174</f>
        <v>AREA EXTERNA</v>
      </c>
      <c r="C25" s="78"/>
      <c r="D25" s="14">
        <f>ORÇAMENTO!I180</f>
        <v>12725.977600499999</v>
      </c>
      <c r="E25" s="17">
        <f t="shared" si="0"/>
        <v>0.21371353070673019</v>
      </c>
      <c r="F25" s="19"/>
      <c r="G25" s="14"/>
      <c r="H25" s="19"/>
      <c r="I25" s="14"/>
      <c r="J25" s="19"/>
      <c r="K25" s="14"/>
      <c r="L25" s="17"/>
      <c r="M25" s="14"/>
      <c r="N25" s="17">
        <v>1</v>
      </c>
      <c r="O25" s="14">
        <f t="shared" si="5"/>
        <v>12725.977600499999</v>
      </c>
    </row>
    <row r="26" spans="1:15">
      <c r="A26" s="69" t="s">
        <v>25</v>
      </c>
      <c r="B26" s="71"/>
      <c r="C26" s="71" t="s">
        <v>23</v>
      </c>
      <c r="D26" s="74">
        <f>ROUND(SUM(D9:D25),3)</f>
        <v>59546.896999999997</v>
      </c>
      <c r="E26" s="67">
        <f>SUM(E9:E25)</f>
        <v>1.0000000033855667</v>
      </c>
      <c r="F26" s="64">
        <f>ROUND(SUM(G9:G22),3)</f>
        <v>9573.5949999999993</v>
      </c>
      <c r="G26" s="64"/>
      <c r="H26" s="64">
        <f>ROUND(SUM(I9:I22),3)</f>
        <v>7299.9170000000004</v>
      </c>
      <c r="I26" s="64"/>
      <c r="J26" s="64">
        <f>ROUND(SUM(K9:K22),3)</f>
        <v>11646.673000000001</v>
      </c>
      <c r="K26" s="64"/>
      <c r="L26" s="64">
        <f>ROUND(SUM(M9:M22),3)</f>
        <v>9926.8960000000006</v>
      </c>
      <c r="M26" s="64"/>
      <c r="N26" s="64">
        <f>ROUND(SUM(O9:O25),3)</f>
        <v>21099.815999999999</v>
      </c>
      <c r="O26" s="64"/>
    </row>
    <row r="27" spans="1:15">
      <c r="A27" s="69"/>
      <c r="B27" s="71"/>
      <c r="C27" s="71"/>
      <c r="D27" s="74"/>
      <c r="E27" s="67"/>
      <c r="F27" s="67">
        <f>F26/$D$26</f>
        <v>0.16077403663871856</v>
      </c>
      <c r="G27" s="67"/>
      <c r="H27" s="67">
        <f>H26/$D$26</f>
        <v>0.1225910562560464</v>
      </c>
      <c r="I27" s="67"/>
      <c r="J27" s="67">
        <f>J26/$D$26</f>
        <v>0.19558824366616454</v>
      </c>
      <c r="K27" s="67"/>
      <c r="L27" s="67">
        <f>L26/$D$26</f>
        <v>0.16670719214806443</v>
      </c>
      <c r="M27" s="67"/>
      <c r="N27" s="67">
        <f>N26/$D$26</f>
        <v>0.35433947129100613</v>
      </c>
      <c r="O27" s="67"/>
    </row>
    <row r="28" spans="1:15">
      <c r="A28" s="69"/>
      <c r="B28" s="71"/>
      <c r="C28" s="71" t="s">
        <v>24</v>
      </c>
      <c r="D28" s="74"/>
      <c r="E28" s="67"/>
      <c r="F28" s="64">
        <f>F26</f>
        <v>9573.5949999999993</v>
      </c>
      <c r="G28" s="64"/>
      <c r="H28" s="64">
        <f>ROUND(F28+H26,3)</f>
        <v>16873.511999999999</v>
      </c>
      <c r="I28" s="64"/>
      <c r="J28" s="64">
        <f>ROUND(H28+J26,3)</f>
        <v>28520.185000000001</v>
      </c>
      <c r="K28" s="64"/>
      <c r="L28" s="64">
        <f>ROUND(J28+L26,3)</f>
        <v>38447.080999999998</v>
      </c>
      <c r="M28" s="64"/>
      <c r="N28" s="64">
        <f>ROUND(L28+N26,3)</f>
        <v>59546.896999999997</v>
      </c>
      <c r="O28" s="64"/>
    </row>
    <row r="29" spans="1:15" ht="13.5" thickBot="1">
      <c r="A29" s="73"/>
      <c r="B29" s="72"/>
      <c r="C29" s="72"/>
      <c r="D29" s="75"/>
      <c r="E29" s="65"/>
      <c r="F29" s="65">
        <f>F27</f>
        <v>0.16077403663871856</v>
      </c>
      <c r="G29" s="65"/>
      <c r="H29" s="65">
        <f>F29+H27</f>
        <v>0.28336509289476497</v>
      </c>
      <c r="I29" s="65"/>
      <c r="J29" s="66">
        <f>H29+J27</f>
        <v>0.47895333656092953</v>
      </c>
      <c r="K29" s="66"/>
      <c r="L29" s="65">
        <f>J29+L27</f>
        <v>0.64566052870899393</v>
      </c>
      <c r="M29" s="65"/>
      <c r="N29" s="65">
        <f>L29+N27</f>
        <v>1</v>
      </c>
      <c r="O29" s="65"/>
    </row>
    <row r="30" spans="1:15">
      <c r="A30" s="20"/>
      <c r="B30" s="20"/>
      <c r="C30" s="20"/>
      <c r="D30" s="21"/>
      <c r="E30" s="21"/>
      <c r="F30" s="20"/>
      <c r="G30" s="20"/>
      <c r="H30" s="20"/>
      <c r="I30" s="20"/>
      <c r="J30" s="20"/>
      <c r="K30" s="20"/>
      <c r="L30" s="20"/>
      <c r="M30" s="20"/>
    </row>
    <row r="31" spans="1:15">
      <c r="A31" s="5" t="s">
        <v>256</v>
      </c>
      <c r="B31" s="20"/>
      <c r="C31" s="20"/>
      <c r="D31" s="21"/>
      <c r="E31" s="21"/>
      <c r="F31" s="20"/>
      <c r="G31" s="20"/>
      <c r="H31" s="20"/>
      <c r="I31" s="20"/>
      <c r="J31" s="20"/>
      <c r="K31" s="20"/>
      <c r="L31" s="20"/>
      <c r="M31" s="20"/>
    </row>
    <row r="32" spans="1:15" ht="15">
      <c r="A32" s="5"/>
      <c r="B32" s="20"/>
      <c r="C32" s="20"/>
      <c r="D32" s="21"/>
      <c r="E32" s="21"/>
      <c r="F32" s="20"/>
      <c r="G32" s="20"/>
      <c r="H32" s="20"/>
      <c r="I32" s="5"/>
      <c r="J32" s="5"/>
      <c r="K32" s="5"/>
      <c r="L32" s="63"/>
      <c r="M32" s="63"/>
    </row>
    <row r="33" spans="1:13" ht="15">
      <c r="A33" s="5"/>
      <c r="B33" s="20"/>
      <c r="C33" s="20"/>
      <c r="D33" s="21"/>
      <c r="E33" s="21"/>
      <c r="F33" s="20"/>
      <c r="G33" s="20"/>
      <c r="H33" s="20"/>
      <c r="I33" s="5"/>
      <c r="J33" s="5"/>
      <c r="K33" s="5"/>
      <c r="L33" s="63"/>
      <c r="M33" s="63"/>
    </row>
    <row r="34" spans="1:13" ht="15">
      <c r="A34" s="5" t="s">
        <v>257</v>
      </c>
      <c r="B34" s="20"/>
      <c r="C34" s="20"/>
      <c r="D34" s="21"/>
      <c r="E34" s="21"/>
      <c r="F34" s="63"/>
      <c r="G34" s="63"/>
      <c r="H34" s="63"/>
      <c r="I34" s="5"/>
      <c r="J34" s="5"/>
      <c r="K34" s="5"/>
      <c r="L34" s="63"/>
      <c r="M34" s="63"/>
    </row>
    <row r="35" spans="1:13" ht="15">
      <c r="A35" s="5" t="s">
        <v>258</v>
      </c>
      <c r="B35" s="20"/>
      <c r="C35" s="20"/>
      <c r="D35" s="21"/>
      <c r="E35" s="21"/>
      <c r="F35" s="63"/>
      <c r="G35" s="63"/>
      <c r="H35" s="63"/>
      <c r="I35" s="5"/>
      <c r="J35" s="5"/>
      <c r="K35" s="5"/>
      <c r="L35" s="63"/>
      <c r="M35" s="63"/>
    </row>
    <row r="36" spans="1:13">
      <c r="A36" s="5" t="s">
        <v>259</v>
      </c>
      <c r="D36" s="10"/>
      <c r="E36" s="10"/>
    </row>
  </sheetData>
  <mergeCells count="67">
    <mergeCell ref="H27:I27"/>
    <mergeCell ref="B16:C16"/>
    <mergeCell ref="B17:C17"/>
    <mergeCell ref="N26:O26"/>
    <mergeCell ref="N27:O27"/>
    <mergeCell ref="B22:C22"/>
    <mergeCell ref="B18:C18"/>
    <mergeCell ref="B19:C19"/>
    <mergeCell ref="B20:C20"/>
    <mergeCell ref="B21:C21"/>
    <mergeCell ref="L27:M27"/>
    <mergeCell ref="J26:K26"/>
    <mergeCell ref="J27:K27"/>
    <mergeCell ref="B23:C23"/>
    <mergeCell ref="B24:C24"/>
    <mergeCell ref="B25:C25"/>
    <mergeCell ref="H26:I26"/>
    <mergeCell ref="B9:C9"/>
    <mergeCell ref="B10:C10"/>
    <mergeCell ref="B13:C13"/>
    <mergeCell ref="B14:C14"/>
    <mergeCell ref="B15:C15"/>
    <mergeCell ref="E26:E29"/>
    <mergeCell ref="F7:G7"/>
    <mergeCell ref="A6:A8"/>
    <mergeCell ref="B6:C8"/>
    <mergeCell ref="D6:D8"/>
    <mergeCell ref="E6:E8"/>
    <mergeCell ref="F26:G26"/>
    <mergeCell ref="F27:G27"/>
    <mergeCell ref="F28:G28"/>
    <mergeCell ref="F29:G29"/>
    <mergeCell ref="C26:C27"/>
    <mergeCell ref="C28:C29"/>
    <mergeCell ref="A26:B29"/>
    <mergeCell ref="D26:D29"/>
    <mergeCell ref="B11:C11"/>
    <mergeCell ref="B12:C12"/>
    <mergeCell ref="L26:M26"/>
    <mergeCell ref="L32:M32"/>
    <mergeCell ref="L33:M33"/>
    <mergeCell ref="N28:O28"/>
    <mergeCell ref="N29:O29"/>
    <mergeCell ref="L35:M35"/>
    <mergeCell ref="L34:M34"/>
    <mergeCell ref="L28:M28"/>
    <mergeCell ref="L29:M29"/>
    <mergeCell ref="F34:H34"/>
    <mergeCell ref="F35:H35"/>
    <mergeCell ref="H28:I28"/>
    <mergeCell ref="H29:I29"/>
    <mergeCell ref="J28:K28"/>
    <mergeCell ref="J29:K29"/>
    <mergeCell ref="N7:O7"/>
    <mergeCell ref="A1:O1"/>
    <mergeCell ref="C2:O2"/>
    <mergeCell ref="C3:O3"/>
    <mergeCell ref="C4:O4"/>
    <mergeCell ref="C5:O5"/>
    <mergeCell ref="F6:O6"/>
    <mergeCell ref="L7:M7"/>
    <mergeCell ref="H7:I7"/>
    <mergeCell ref="J7:K7"/>
    <mergeCell ref="A2:B2"/>
    <mergeCell ref="A3:B3"/>
    <mergeCell ref="A4:B4"/>
    <mergeCell ref="A5:B5"/>
  </mergeCells>
  <pageMargins left="2.23" right="0.511811024" top="2.14" bottom="0.97166666666666668" header="0.31496062000000002" footer="0.31496062000000002"/>
  <pageSetup paperSize="9" scale="67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</vt:lpstr>
      <vt:lpstr>CRONOGRAMA</vt:lpstr>
      <vt:lpstr>CRONOGRAMA!Area_de_impressao</vt:lpstr>
      <vt:lpstr>ORÇAMENTO!Area_de_impressao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Ribeiro</dc:creator>
  <cp:lastModifiedBy>Thiago</cp:lastModifiedBy>
  <cp:lastPrinted>2019-01-07T11:03:09Z</cp:lastPrinted>
  <dcterms:created xsi:type="dcterms:W3CDTF">2015-05-29T19:50:08Z</dcterms:created>
  <dcterms:modified xsi:type="dcterms:W3CDTF">2019-01-07T11:04:08Z</dcterms:modified>
</cp:coreProperties>
</file>