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2" windowWidth="19020" windowHeight="7812"/>
  </bookViews>
  <sheets>
    <sheet name="ORÇAMENTO " sheetId="5" r:id="rId1"/>
    <sheet name="CRONOGRAMA " sheetId="6" r:id="rId2"/>
  </sheets>
  <definedNames>
    <definedName name="_xlnm.Print_Area" localSheetId="1">'CRONOGRAMA '!$A$1:$S$38</definedName>
    <definedName name="_xlnm.Print_Area" localSheetId="0">'ORÇAMENTO '!$A$1:$H$138</definedName>
  </definedNames>
  <calcPr calcId="124519"/>
</workbook>
</file>

<file path=xl/calcChain.xml><?xml version="1.0" encoding="utf-8"?>
<calcChain xmlns="http://schemas.openxmlformats.org/spreadsheetml/2006/main">
  <c r="H132" i="5"/>
  <c r="B25" i="6"/>
  <c r="B24"/>
  <c r="B23"/>
  <c r="B22"/>
  <c r="B21"/>
  <c r="B20"/>
  <c r="B19"/>
  <c r="B18"/>
  <c r="B17"/>
  <c r="B16"/>
  <c r="B15"/>
  <c r="B14"/>
  <c r="B13"/>
  <c r="B12"/>
  <c r="B11"/>
  <c r="B10"/>
  <c r="B9"/>
  <c r="C3"/>
  <c r="C4"/>
  <c r="C5"/>
  <c r="C2"/>
  <c r="H129" i="5"/>
  <c r="H124"/>
  <c r="H125"/>
  <c r="H126"/>
  <c r="H123"/>
  <c r="G121"/>
  <c r="H114"/>
  <c r="H115"/>
  <c r="H116"/>
  <c r="H117"/>
  <c r="H118"/>
  <c r="H119"/>
  <c r="H120"/>
  <c r="H108"/>
  <c r="H109"/>
  <c r="H110"/>
  <c r="H111"/>
  <c r="H112"/>
  <c r="H107"/>
  <c r="H98"/>
  <c r="H99"/>
  <c r="H100"/>
  <c r="H101"/>
  <c r="H102"/>
  <c r="H103"/>
  <c r="H97"/>
  <c r="H93"/>
  <c r="H94"/>
  <c r="H92"/>
  <c r="H89"/>
  <c r="H86"/>
  <c r="H85"/>
  <c r="H80"/>
  <c r="H81"/>
  <c r="H82"/>
  <c r="H79"/>
  <c r="G77"/>
  <c r="H74"/>
  <c r="H75"/>
  <c r="H76"/>
  <c r="H73"/>
  <c r="H69"/>
  <c r="H70"/>
  <c r="H68"/>
  <c r="H65"/>
  <c r="G63"/>
  <c r="H61"/>
  <c r="H62"/>
  <c r="H60"/>
  <c r="H53"/>
  <c r="H54"/>
  <c r="H55"/>
  <c r="H56"/>
  <c r="H57"/>
  <c r="H52"/>
  <c r="H47"/>
  <c r="H48"/>
  <c r="H49"/>
  <c r="H50"/>
  <c r="H46"/>
  <c r="H36"/>
  <c r="H37"/>
  <c r="H38"/>
  <c r="H39"/>
  <c r="H40"/>
  <c r="H41"/>
  <c r="H42"/>
  <c r="H35"/>
  <c r="G43"/>
  <c r="H33"/>
  <c r="H28"/>
  <c r="H29"/>
  <c r="H30"/>
  <c r="H31"/>
  <c r="H32"/>
  <c r="H27"/>
  <c r="H16"/>
  <c r="H17"/>
  <c r="H18"/>
  <c r="H19"/>
  <c r="H20"/>
  <c r="H21"/>
  <c r="H22"/>
  <c r="H23"/>
  <c r="H24"/>
  <c r="H15"/>
  <c r="H10"/>
  <c r="H11"/>
  <c r="H12"/>
  <c r="H9"/>
  <c r="G13"/>
  <c r="G58"/>
  <c r="G66"/>
  <c r="G71"/>
  <c r="G90"/>
  <c r="G95"/>
  <c r="G127"/>
  <c r="G130"/>
  <c r="G133"/>
  <c r="H63" l="1"/>
  <c r="D13" i="6" s="1"/>
  <c r="I13" s="1"/>
  <c r="H77" i="5"/>
  <c r="D16" i="6" s="1"/>
  <c r="K16" s="1"/>
  <c r="H121" i="5"/>
  <c r="D22" i="6" s="1"/>
  <c r="Q22" s="1"/>
  <c r="H13" i="5"/>
  <c r="D9" i="6" s="1"/>
  <c r="G9" s="1"/>
  <c r="H25" i="5"/>
  <c r="D10" i="6" s="1"/>
  <c r="G10" s="1"/>
  <c r="H43" i="5"/>
  <c r="D11" i="6" s="1"/>
  <c r="H58" i="5"/>
  <c r="D12" i="6" s="1"/>
  <c r="K12" s="1"/>
  <c r="O22"/>
  <c r="M22"/>
  <c r="I11"/>
  <c r="K22"/>
  <c r="G87" i="5"/>
  <c r="H133"/>
  <c r="G104"/>
  <c r="G25"/>
  <c r="G83"/>
  <c r="H127"/>
  <c r="D23" i="6" s="1"/>
  <c r="M23" s="1"/>
  <c r="H66" i="5"/>
  <c r="D14" i="6" s="1"/>
  <c r="I14" s="1"/>
  <c r="H90" i="5"/>
  <c r="D19" i="6" s="1"/>
  <c r="Q19" s="1"/>
  <c r="H130" i="5"/>
  <c r="D24" i="6" s="1"/>
  <c r="S24" s="1"/>
  <c r="H87" i="5"/>
  <c r="D18" i="6" s="1"/>
  <c r="Q18" s="1"/>
  <c r="H83" i="5"/>
  <c r="D17" i="6" s="1"/>
  <c r="H71" i="5"/>
  <c r="D15" i="6" s="1"/>
  <c r="O15" s="1"/>
  <c r="S22" l="1"/>
  <c r="M12"/>
  <c r="K13"/>
  <c r="J26" s="1"/>
  <c r="G134" i="5"/>
  <c r="O16" i="6"/>
  <c r="Q16"/>
  <c r="M17"/>
  <c r="O17"/>
  <c r="G23"/>
  <c r="F26" s="1"/>
  <c r="M15"/>
  <c r="O23"/>
  <c r="I23"/>
  <c r="H26" s="1"/>
  <c r="P26"/>
  <c r="K23"/>
  <c r="D25"/>
  <c r="H95" i="5"/>
  <c r="D20" i="6" s="1"/>
  <c r="S20" s="1"/>
  <c r="H104" i="5"/>
  <c r="D21" i="6" s="1"/>
  <c r="M21" l="1"/>
  <c r="L26" s="1"/>
  <c r="L27" s="1"/>
  <c r="O21"/>
  <c r="N26" s="1"/>
  <c r="S21"/>
  <c r="H134" i="5"/>
  <c r="D26" i="6"/>
  <c r="F27" s="1"/>
  <c r="F29" s="1"/>
  <c r="S25"/>
  <c r="J27"/>
  <c r="F28"/>
  <c r="H28" s="1"/>
  <c r="J28" s="1"/>
  <c r="L28" s="1"/>
  <c r="R26" l="1"/>
  <c r="R27" s="1"/>
  <c r="N27"/>
  <c r="N28"/>
  <c r="P28" s="1"/>
  <c r="E24"/>
  <c r="E10"/>
  <c r="E12"/>
  <c r="E17"/>
  <c r="E21"/>
  <c r="E19"/>
  <c r="E15"/>
  <c r="E16"/>
  <c r="E22"/>
  <c r="P27"/>
  <c r="H27"/>
  <c r="E13"/>
  <c r="E18"/>
  <c r="E9"/>
  <c r="E11"/>
  <c r="E23"/>
  <c r="E20"/>
  <c r="E14"/>
  <c r="E25"/>
  <c r="R28"/>
  <c r="H29"/>
  <c r="J29" s="1"/>
  <c r="L29" s="1"/>
  <c r="N29" s="1"/>
  <c r="P29" l="1"/>
  <c r="R29" s="1"/>
  <c r="E26"/>
</calcChain>
</file>

<file path=xl/sharedStrings.xml><?xml version="1.0" encoding="utf-8"?>
<sst xmlns="http://schemas.openxmlformats.org/spreadsheetml/2006/main" count="418" uniqueCount="281">
  <si>
    <t>PLANILHA ORÇAMENTÁRIA</t>
  </si>
  <si>
    <t>ÍTEM</t>
  </si>
  <si>
    <t>1.0</t>
  </si>
  <si>
    <t>1.1</t>
  </si>
  <si>
    <t>1.2</t>
  </si>
  <si>
    <t>1.3</t>
  </si>
  <si>
    <t>2.0</t>
  </si>
  <si>
    <t>2.1</t>
  </si>
  <si>
    <t>2.2</t>
  </si>
  <si>
    <t>3.0</t>
  </si>
  <si>
    <t>3.1</t>
  </si>
  <si>
    <t>3.2</t>
  </si>
  <si>
    <t>3.3</t>
  </si>
  <si>
    <t>DESCRIÇÃO DOS SERVIÇOS</t>
  </si>
  <si>
    <t>UNID.</t>
  </si>
  <si>
    <t>VALOR TOTAL R$</t>
  </si>
  <si>
    <t>QUANT.</t>
  </si>
  <si>
    <t>VALOR TOTAL GERAL</t>
  </si>
  <si>
    <t>INCIDÊNCIA (%)</t>
  </si>
  <si>
    <t>CRONOGRAMA</t>
  </si>
  <si>
    <t>1º MÊS</t>
  </si>
  <si>
    <t>2º MÊS</t>
  </si>
  <si>
    <t>3º MÊS</t>
  </si>
  <si>
    <t>4º MÊS</t>
  </si>
  <si>
    <t>MENSAL</t>
  </si>
  <si>
    <t>ACUMULADO</t>
  </si>
  <si>
    <t>TOTAIS</t>
  </si>
  <si>
    <t>VALOR</t>
  </si>
  <si>
    <t>(%)</t>
  </si>
  <si>
    <t>2.3</t>
  </si>
  <si>
    <t xml:space="preserve">CONTRATANTE: </t>
  </si>
  <si>
    <t xml:space="preserve">OBRA: </t>
  </si>
  <si>
    <t xml:space="preserve">LOGRADOURO: </t>
  </si>
  <si>
    <t xml:space="preserve">SEGMENTO: </t>
  </si>
  <si>
    <t>m2</t>
  </si>
  <si>
    <t>73992/001</t>
  </si>
  <si>
    <t>1.4</t>
  </si>
  <si>
    <t>74209/001</t>
  </si>
  <si>
    <t>m3</t>
  </si>
  <si>
    <t>m</t>
  </si>
  <si>
    <t>2.4</t>
  </si>
  <si>
    <t>kg</t>
  </si>
  <si>
    <t>VIGAS DE FUNDAÇÃO</t>
  </si>
  <si>
    <t>SUPRAESTRUTURA</t>
  </si>
  <si>
    <t>PILARES DE CONCRETO</t>
  </si>
  <si>
    <t>3.1.1</t>
  </si>
  <si>
    <t>3.1.2</t>
  </si>
  <si>
    <t>3.1.3</t>
  </si>
  <si>
    <t>3.1.4</t>
  </si>
  <si>
    <t>4.0</t>
  </si>
  <si>
    <t>4.1</t>
  </si>
  <si>
    <t>4.2</t>
  </si>
  <si>
    <t>5.0</t>
  </si>
  <si>
    <t>IMPERMEABILIZAÇÃO</t>
  </si>
  <si>
    <t>5.1</t>
  </si>
  <si>
    <t>5.2</t>
  </si>
  <si>
    <t>6.0</t>
  </si>
  <si>
    <t>COBERTURAS</t>
  </si>
  <si>
    <t>PAREDES EM GERAL</t>
  </si>
  <si>
    <t>6.1</t>
  </si>
  <si>
    <t>7.0</t>
  </si>
  <si>
    <t>PAVIMENTAÇÕES</t>
  </si>
  <si>
    <t>7.1</t>
  </si>
  <si>
    <t>7.2</t>
  </si>
  <si>
    <t>7.3</t>
  </si>
  <si>
    <t>MERCADO</t>
  </si>
  <si>
    <t>8.0</t>
  </si>
  <si>
    <t>REVESTIMENTOS</t>
  </si>
  <si>
    <t>8.1</t>
  </si>
  <si>
    <t>CHAPISCO APLICADO TANTO EM PILARES E VIGAS DE CONCRETO COMO EM ALVENAR</t>
  </si>
  <si>
    <t>8.2</t>
  </si>
  <si>
    <t>EMBOÇO OU MASSA ÚNICA EM ARGAMASSA TRAÇO 1:2:8, PREPARO MECÂNICO COM BETONEIRA 400L</t>
  </si>
  <si>
    <t>8.3</t>
  </si>
  <si>
    <t>8.4</t>
  </si>
  <si>
    <t>9.0</t>
  </si>
  <si>
    <t>9.1</t>
  </si>
  <si>
    <t>9.2</t>
  </si>
  <si>
    <t>9.3</t>
  </si>
  <si>
    <t>9.4</t>
  </si>
  <si>
    <t>10.0</t>
  </si>
  <si>
    <t>VIDROS</t>
  </si>
  <si>
    <t>11.0</t>
  </si>
  <si>
    <t>PINTURA</t>
  </si>
  <si>
    <t>11.1</t>
  </si>
  <si>
    <t>APLICAÇÃO DE FUNDO SELADOR ACRÍLICO EM PAREDES, UMA DEMÃO. AF_06/2014</t>
  </si>
  <si>
    <t>APLICAÇÃO MANUAL DE PINTURA COM TINTA LÁTEX ACRÍLICA EM PAREDES, DUAS</t>
  </si>
  <si>
    <t>12.0</t>
  </si>
  <si>
    <t>12.1</t>
  </si>
  <si>
    <t>12.2</t>
  </si>
  <si>
    <t>74130/001</t>
  </si>
  <si>
    <t>DISJUNTOR TERMOMAGNETICO MONOPOLAR PADRAO NEMA (AMERICANO) 10 A 30A 240V, FORNECIMENTO E INSTALACAO</t>
  </si>
  <si>
    <t>13.0</t>
  </si>
  <si>
    <t>13.1</t>
  </si>
  <si>
    <t>INSTALAÇÕES HIDRO SANITARIAS</t>
  </si>
  <si>
    <t>INSTALAÇÕES HIDRÁULICAS</t>
  </si>
  <si>
    <t>TORNEIRA CROMADA DE MESA, 1/2" OU 3/4", PARA LAVATÓRIO, PADRÃO POPULAR FORNECIMENTO E INSTALAÇÃO. AF_12/2013</t>
  </si>
  <si>
    <t>13.2</t>
  </si>
  <si>
    <t>INSTALAÇÕES SANITÁRIAS</t>
  </si>
  <si>
    <t>74104/001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</si>
  <si>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</si>
  <si>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>CAIXA SIFONADA, PVC, DN 100 X 100 X 50 MM, JUNTA ELÁSTICA, FORNECIDA E INSTALADA EM RAMAL DE DESCARGA OU EM RAMAL DE ESGOTO SANITÁRIO. AF_12</t>
  </si>
  <si>
    <t>TUBO PVC, SERIE NORMAL, ESGOTO PREDIAL, DN 50 MM, FORNECIDO E INSTALAD</t>
  </si>
  <si>
    <t>TUBO PVC, SERIE NORMAL, ESGOTO PREDIAL, DN 100 MM, FORNECIDO E INSTALA</t>
  </si>
  <si>
    <t>FOSSA SEPTICA EM ALVENARIA DE TIJOLO CERAMICO MACICO DIMENSOES EXTERNA 1,90X1,10X1,40M, 1.500 LITROS, REVESTIDA INTERNAMENTE COM BARRA LISA  COM TAMPA EM CONCRETO ARMADO COM ESPESSURA 8CM</t>
  </si>
  <si>
    <t>und</t>
  </si>
  <si>
    <t>13.5</t>
  </si>
  <si>
    <t>14.0</t>
  </si>
  <si>
    <t>14.1</t>
  </si>
  <si>
    <t>15.0</t>
  </si>
  <si>
    <t>INSTALAÇÕES DIVERSAS</t>
  </si>
  <si>
    <t>LIMPEZA FINAL DA OBRA</t>
  </si>
  <si>
    <t>Construção Civil</t>
  </si>
  <si>
    <t>INSTALAÇÃO DA OBRA</t>
  </si>
  <si>
    <t>TOTAL DA INSTALAÇÃO DA OBRA</t>
  </si>
  <si>
    <t>FUNDAÇÕES</t>
  </si>
  <si>
    <t>VIGAS DE RESPALDO</t>
  </si>
  <si>
    <t>TOTAL DE SUPRAESTRUTURA</t>
  </si>
  <si>
    <t>TOTAL DE PAREDES EM GERAL</t>
  </si>
  <si>
    <t>TOTAL DE IMPERMEABILIZAÇÃO</t>
  </si>
  <si>
    <t>TOTAL DE COBERTURA</t>
  </si>
  <si>
    <t>TOTAL DE PAVIMENTAÇÕES</t>
  </si>
  <si>
    <t>ESQUADRIAS</t>
  </si>
  <si>
    <t>TOTAL DE ESQUADRIAS</t>
  </si>
  <si>
    <t>TOTAL DE VIDROS</t>
  </si>
  <si>
    <t>TOTAL DE PINTIRA</t>
  </si>
  <si>
    <t>TOTAL DE INSTALAÇÕES HIDRO SANITARIAS</t>
  </si>
  <si>
    <t>TOTAL DE INSTALAÇÕES DIVERSAS</t>
  </si>
  <si>
    <t>5º MÊS</t>
  </si>
  <si>
    <t>CONTRATANTE:</t>
  </si>
  <si>
    <t>CRONOGRAMA FÍSICO-FINANCEIRO</t>
  </si>
  <si>
    <t>PLACA DE OBRA EM CHAPA DE AÇO GALVANIZADO</t>
  </si>
  <si>
    <t>LOCAÇÃO CONVENCIONAL DE OBRA ATRAVÉS DE GABARITO DE TÁBUAS CORRIDAS PONTALETADAS A CADA 1,50M, SEM REAPROVEITAMENTO</t>
  </si>
  <si>
    <t>Prefeitura Municipal de Lavras do Sul</t>
  </si>
  <si>
    <t>EXECUÇÃO DE DEPÓSITO EM CANTEIRO DE OBRA EM CHAPA DE MADEIRA COMPENSADA, NÃO INCLUSO MOBILIÁRIO. AF_04/2016</t>
  </si>
  <si>
    <t>BDI</t>
  </si>
  <si>
    <t>TOTAL COM BDI</t>
  </si>
  <si>
    <t>73965/009</t>
  </si>
  <si>
    <t>ESCAVACAO MANUAL DE VALA EM LODO, DE 1,5 ATE 3M, EXCLUINDO ESGOTAMENTO/ESCORAMENTO.</t>
  </si>
  <si>
    <t>LASTRO DE VALA COM PREPARO DE FUNDO, LARGURA MENOR QUE 1,5 M, COM CAMADA DE BRITA, LANÇAMENTO MECANIZADO, EM LOCAL COM NÍVEL ALTO DE INTERFERÊNCIA. AF_06/2016</t>
  </si>
  <si>
    <t>LANCAMENTO/APLICACAO MANUAL DE CONCRETO EM FUNDACOES</t>
  </si>
  <si>
    <t>74157/004</t>
  </si>
  <si>
    <t>CONCRETO FCK = 20MPA, TRAÇO 1:2,7:3 (CIMENTO/ AREIA MÉDIA/ BRITA 1)PREPARO MECÂNICO COM BETONEIRA 400 L. AF_07/2016</t>
  </si>
  <si>
    <t>ALVENARIA DE VEDAÇÃO DE BLOCOS CERÂMICOS FURADOS NA VERTICAL DE 19X19X39CM (ESPESSURA 19CM) DE PAREDES COM ÁREA LÍQUIDA MAIOR OU IGUAL A 6M² COM VÃOS E ARGAMASSA DE ASSENTAMENTO COM PREPARO MANUAL. AF_06/2014</t>
  </si>
  <si>
    <t>VERGA MOLDADA IN LOCO EM CONCRETO PARA PORTAS COM MAIS DE 1,5 M DE VÃO. AF_03/2016</t>
  </si>
  <si>
    <t>74106/001</t>
  </si>
  <si>
    <t>IMPERMEABILIZACAO DE ESTRUTURAS ENTERRADAS, COM TINTA ASFALTICA, DUAS DEMAOS.</t>
  </si>
  <si>
    <t>FABRICAÇÃO E INSTALAÇÃO DE ESTRUTURA PONTALETADA DE MADEIRA NÃO APARELHADA PARA TELHADOS COM ATÉ 2 ÁGUAS E PARA TELHA ONDULADA DE FIBROCIMENTO, METÁLICA, PLÁSTICA OU TERMOACÚSTICA, INCLUSO TRANSPORTE VERTICAL AF_12/2015</t>
  </si>
  <si>
    <t>REVESTIMENTO CERÂMICO PARA PISO COM PLACAS TIPO ESMALTADA EXTRA DE DIMENSÕES 45X45 CM APLICADA EM AMBIENTES DE ÁREA MENOR QUE 5 M2. AF_06/2014</t>
  </si>
  <si>
    <t>PASTA DE CIMENTO PORTLAND, ESPESSURA 1MM</t>
  </si>
  <si>
    <t>73933/004</t>
  </si>
  <si>
    <t>PORTA DE FERRO DE ABRIR TIPO BARRA CHATA, COM REQUADRO E GUARNICAO COMPLETA</t>
  </si>
  <si>
    <t>unid.</t>
  </si>
  <si>
    <t>VIDRO FANTASIA TIPO CANELADO, ESPESSURA 4MM</t>
  </si>
  <si>
    <t>CABO DE COBRE FLEXÍVEL ISOLADO, 2,5 MM², ANTI-CHAMA 0,6/1,0 KV, PARA CIRCUITOS TERMINAIS - FORNECIMENTO E INSTALAÇÃO. AF_12/2015</t>
  </si>
  <si>
    <t>CABO DE COBRE FLEXÍVEL ISOLADO, 1,5 MM², ANTI-CHAMA 0,6/1,0 KV, PARA CIRCUITOS TERMINAIS - FORNECIMENTO E INSTALAÇÃO. AF_12/2015</t>
  </si>
  <si>
    <t>ELETRODUTO FLEXÍVEL CORRUGADO, PVC, DN 25 MM (3/4"), PARA CIRCUITOS TERMINAIS, INSTALADO EM FORRO - FORNECIMENTO E INSTALAÇÃO. AF_12/2015</t>
  </si>
  <si>
    <t>REGISTRO DE GAVETA BRUTO, LATÃO, ROSCÁVEL, 1/2", FORNECIDO E INSTALADO EM RAMAL DE ÁGUA. AF_12/2014</t>
  </si>
  <si>
    <t>BARRA DE APOIO PNE 0,90cm</t>
  </si>
  <si>
    <t>6º MÊS</t>
  </si>
  <si>
    <t>7º MÊS</t>
  </si>
  <si>
    <t>Rua Borges de Medeiros esq. Pires Porto</t>
  </si>
  <si>
    <t>ARMAÇÃO DE PILAR OU VIGA DE UMA ESTRUTURA CONVENCIONAL DE CONCRETO ARMADO EM UMA EDIFÍCAÇÃO TÉRREA OU SOBRADO UTILIZANDO AÇO CA-50 DE 10.0 MM - MONTAGEM. AF_12/2015</t>
  </si>
  <si>
    <t>2.5</t>
  </si>
  <si>
    <t>ARMAÇÃO DE PILAR OU VIGA DE UMA ESTRUTURA CONVENCIONAL DE CONCRETO ARMADO EM UMA EDIFÍCAÇÃO TÉRREA OU SOBRADO UTILIZANDO AÇO CA-50 DE 5.0 MM - MONTAGEM. AF_12/2016</t>
  </si>
  <si>
    <t>74076/001</t>
  </si>
  <si>
    <t>FORMA TABUA P/ CONCRETO EM FUNDACAO RADIER C/ REAPROVEITAMENTO 3X.</t>
  </si>
  <si>
    <t>ARMAÇÃO DE PILAR OU VIGA DE UMA ESTRUTURA CONVENCIONAL DE CONCRETO ARMADO EM UMA EDIFÍCAÇÃO TÉRREA OU SOBRADO UTILIZANDO AÇO CA-50 DE 12.5 MM - MONTAGEM. AF_12/2016</t>
  </si>
  <si>
    <t>3.1.5</t>
  </si>
  <si>
    <t>VERGA E CONTRA VERGA MOLDADA IN LOCO EM CONCRETO PARA JANELAS COM MAIS DE 1,5 M DE VÃO. AF_03/2016</t>
  </si>
  <si>
    <t>CONTRAPISO EM ARGAMASSA TRAÇO 1:4 (CIMENTO E AREIA), PREPARO MECÂNICO COM BETONEIRA 400 L, APLICADO EM ÁREAS SECAS SOBRE LAJE, ADERIDO, ESPESSURA 2CM. AF_06/2014</t>
  </si>
  <si>
    <t>JANELA DE AÇO BASCULANTE, FIXAÇÃO COM ARGAMASSA, SEM VIDROS, PADRONIZADA. AF_07/2016</t>
  </si>
  <si>
    <t>74131/001</t>
  </si>
  <si>
    <t>QUADRO DE DISTRIBUICAO DE ENERGIA DE EMBUTIR, EM CHAPA METALICA, PARA 3 DISJUNTORES TERMOMAGNETICOS MONOPOLARES, COM BARRAMENTO TRIFASICO E NEUTRO, FORNECIMENTO E INSTALACAO</t>
  </si>
  <si>
    <t>LAVATÓRIO LOUÇA BRANCA SUSPENSO, 29,5 X 39CM OU EQUIVALENTE, PADRÃO POPULAR - FORNECIMENTO E INSTALAÇÃO. AF_12/2013</t>
  </si>
  <si>
    <t>TUBO, PVC, SOLDÁVEL, DN 25MM, INSTALADO EM RAMAL OU SUB-RAMAL DE ÁGUA FORNECIMENTO E INSTALAÇÃO . AF_12/2014_P, COM CONEXÕES</t>
  </si>
  <si>
    <t>TUBO PVC, SERIE NORMAL, ESGOTO PREDIAL, DN 40 MM, FORNECIDO E INSTALAD</t>
  </si>
  <si>
    <t>14.2</t>
  </si>
  <si>
    <t>15.1</t>
  </si>
  <si>
    <t>FORRO EM RÉGUAS DE PVC, FRISADO, PARA AMBIENTES RESIDENCIAIS, INCLUSIVE ESTRUTURA DE FIXAÇÃO. AF_05/2017_P</t>
  </si>
  <si>
    <t>QUADRA POLIESPORTIVA</t>
  </si>
  <si>
    <t>TOTAL DE QUADRA POLIESPORTIVA</t>
  </si>
  <si>
    <t>THIAGO DIAS RIBEIRO</t>
  </si>
  <si>
    <t>ASSESSOR TÉCNICO DE ENGENHARIA</t>
  </si>
  <si>
    <t>CREA RS 221061</t>
  </si>
  <si>
    <t>CONCRETAGEM DE RADIER, PISO OU LAJE SOBRE SOLO, FCK 30MPA, PARA ESPESSURA DE 10CM - LANÇAMENTO E ADENSAMENTO E ACABAMENTO. AF_09/2017</t>
  </si>
  <si>
    <t>POLIDORA DE PISO (POLITRIZ), PESO DE 100KG, DIÂMETRO 450 MM, MOTOR ELÉTRICO, POTÊNCIA 4 HP - CHP DIURNO. AF_09/2016</t>
  </si>
  <si>
    <t>CHP</t>
  </si>
  <si>
    <t>M</t>
  </si>
  <si>
    <t>PINTURA ACRILICA DE FAIXAS DE DEMARCACAO EM QUADRA POLIESPORTIVA, 5 CM DE LARGURA</t>
  </si>
  <si>
    <t>REMOÇÕES OU DEMOLIÇÕES</t>
  </si>
  <si>
    <t>CÓDIGO SINAPI (JUN. de 2018)</t>
  </si>
  <si>
    <t>DEMOLIÇÃO DE ALVENARIA DE BLOCO FURADO, DE FORMA MANUAL, SEM REAPROVEITAMENTO. AF_12/2017</t>
  </si>
  <si>
    <t>DEMOLIÇÃO DE PILARES E VIGAS EM CONCRETO ARMADO, DE FORMA MANUAL, SEM REAPROVEITAMENTO. AF_12/2017</t>
  </si>
  <si>
    <t>DEMOLIÇÃO DE LAJES, DE FORMA MANUAL, SEM REAPROVEITAMENTO. AF_12/2017</t>
  </si>
  <si>
    <t>DEMOLIÇÃO DE ARGAMASSAS, DE FORMA MANUAL, SEM REAPROVEITAMENTO. AF_12/2017</t>
  </si>
  <si>
    <t>DEMOLIÇÃO DE REVESTIMENTO CERÂMICO, DE FORMA MANUAL, SEM REAPROVEITAMENTO. AF_12/2017</t>
  </si>
  <si>
    <t>REMOÇÃO DE PORTAS, DE FORMA MANUAL, SEM REAPROVEITAMENTO. AF_12/2017</t>
  </si>
  <si>
    <t>2.6</t>
  </si>
  <si>
    <t>2.7</t>
  </si>
  <si>
    <t>2.8</t>
  </si>
  <si>
    <t>REMOÇÃO DE INTERRUPTORES/TOMADAS ELÉTRICAS, DE FORMA MANUAL, SEM REAPROVEITAMENTO. AF_12/2017</t>
  </si>
  <si>
    <t>REMOÇÃO DE CABOS ELÉTRICOS, DE FORMA MANUAL, SEM REAPROVEITAMENTO. AF_12/2017</t>
  </si>
  <si>
    <t>REMOÇÃO DE TUBULAÇÕES (TUBOS E CONEXÕES) DE ÁGUA FRIA, DE FORMA MANUAL, SEM REAPROVEITAMENTO. AF_12/2017</t>
  </si>
  <si>
    <t>2.9</t>
  </si>
  <si>
    <t>2.10</t>
  </si>
  <si>
    <t>REMOÇÃO DE LOUÇAS, DE FORMA MANUAL, SEM REAPROVEITAMENTO. AF_12/2017</t>
  </si>
  <si>
    <t>Reforma Quadra Poliesportiva e Sanitários/Vestiários</t>
  </si>
  <si>
    <t>ISOLAMENTO DE OBRA COM TELA PLASTICA COM MALHA DE 5MM E ESTRUTURA DE MADEIRA PONTALETEADA</t>
  </si>
  <si>
    <t>ESTACA BROCA DE CONCRETO, DIÃMETRO DE 20 CM, PROFUNDIDADE DE ATÉ 3 M,ESCAVAÇÃO MANUAL COM TRADO CONCHA, NÃO ARMADA. AF_03/2018</t>
  </si>
  <si>
    <t>3.4</t>
  </si>
  <si>
    <t>3.5</t>
  </si>
  <si>
    <t>3.6</t>
  </si>
  <si>
    <t>CONCRETO FCK = 20MPA, TRAÇO 1:2,7:3 (CIMENTO/ AREIA MÉDIA/ BRITA 1) -PREPARO MECÂNICO COM BETONEIRA 400 L. AF_07/2016</t>
  </si>
  <si>
    <t>3.7</t>
  </si>
  <si>
    <t>3.1.6</t>
  </si>
  <si>
    <t>3.1.7</t>
  </si>
  <si>
    <t>FABRICAÇÃO, MONTAGEM E DESMONTAGEM DE FÔRMA PARA VIGA BALDRAME, EM MADEIRA SERRADA, E=25 MM, 1 UTILIZAÇÃO. AF_06/2017</t>
  </si>
  <si>
    <t>ARMAÇÃO DE PILAR OU VIGA DE UMA ESTRUTURA CONVENCIONAL DE CONCRETO ARMADO EM UMA EDIFICAÇÃO TÉRREA OU SOBRADO UTILIZANDO AÇO CA-50 DE 12,5 M</t>
  </si>
  <si>
    <t>ARMAÇÃO DE PILAR OU VIGA DE UMA ESTRUTURA CONVENCIONAL DE CONCRETO ARMADO EM UMA EDIFÍCAÇÃO TÉRREA OU SOBRADO UTILIZANDO AÇO CA-50 DE 5.0 MM - M - MONTAGEM. AF_12/2015MONTAGEM. AF_12/2016</t>
  </si>
  <si>
    <t>TOTAL DE FUNDAÇOES</t>
  </si>
  <si>
    <t>TOTAL DE REMOÇÃO OU DEMOLIÇÕES</t>
  </si>
  <si>
    <t>3.1.8</t>
  </si>
  <si>
    <t>4.1.1</t>
  </si>
  <si>
    <t>4.1.2</t>
  </si>
  <si>
    <t>4.1.3</t>
  </si>
  <si>
    <t>4.1.4</t>
  </si>
  <si>
    <t>4.1.5</t>
  </si>
  <si>
    <t>LANCAMENTO/APLICACAO MANUAL DE CONCRETO</t>
  </si>
  <si>
    <t>4.2.1</t>
  </si>
  <si>
    <t>4.2.2</t>
  </si>
  <si>
    <t>4.2.3</t>
  </si>
  <si>
    <t>4.2.4</t>
  </si>
  <si>
    <t>4.2.5</t>
  </si>
  <si>
    <t>4.2.6</t>
  </si>
  <si>
    <t>5.3</t>
  </si>
  <si>
    <t>TELHAMENTO COM TELHA DE AÇO/ALUMÍNIO E = 0,5 MM, COM ATÉ 2 ÁGUAS, INCLUSO IÇAMENTO. AF_06/2016</t>
  </si>
  <si>
    <t>REATERRO MANUAL APILOADO COM SOQUETE. AF_10/2017</t>
  </si>
  <si>
    <t>TOTAL DE REVESTIMENTOS</t>
  </si>
  <si>
    <t>REVESTIMENTO CERÂMICO PARA PAREDES INTERNAS COM PLACAS TIPO ESMALTADA EXTRA DE DIMENSÕES 20X20 CM APLICADAS EM AMBIENTES DE ÁREA MAIOR QUE 5M² NA ALTURA INTEIRA DAS PAREDES. AF_06/2014</t>
  </si>
  <si>
    <t>10.3</t>
  </si>
  <si>
    <t>10.4</t>
  </si>
  <si>
    <t>12.3</t>
  </si>
  <si>
    <t>73924/003</t>
  </si>
  <si>
    <t>PINTURA ESMALTE FOSCO, DUAS DEMAOS, SOBRE SUPERFICIE METALICA</t>
  </si>
  <si>
    <t>13.3</t>
  </si>
  <si>
    <t>13.4</t>
  </si>
  <si>
    <t>13.6</t>
  </si>
  <si>
    <t>13.7</t>
  </si>
  <si>
    <t>TOMADA 3P+T 30A/440V COM PLACA - FORNECIMENTO E INSTALACAO</t>
  </si>
  <si>
    <t>LUMINÁRIA TIPO PLAFON EM PLÁSTICO, DE SOBREPOR, COM 1 LÂMPADA DE 15 W, - FORNECIMENTO E INSTALAÇÃO. AF_11/2017</t>
  </si>
  <si>
    <t>INSTALAÇÕES ELÉTRICAS</t>
  </si>
  <si>
    <t>TOTAL DE INSTALAÇÕES ELÉTRICAS</t>
  </si>
  <si>
    <t>14.1.1</t>
  </si>
  <si>
    <t>14.1.2</t>
  </si>
  <si>
    <t>14.1.3</t>
  </si>
  <si>
    <t>14.1.4</t>
  </si>
  <si>
    <t>14.1.5</t>
  </si>
  <si>
    <t>LAVATÓRIO LOUÇA BRANCA COM COLUNA, *44 X 35,5* CM, PADRÃO POPULAR - FORNECIMENTO E INSTALAÇÃO. AF_12/2013</t>
  </si>
  <si>
    <t>VASO SANITARIO SIFONADO CONVENCIONAL PARA PCD COM FURO FRONTAL COM LOUÇA BRANCA COM ASSENTO - FORNECIMENTO E INSTALAÇÃO. AF_10/2016</t>
  </si>
  <si>
    <t>14.2.1</t>
  </si>
  <si>
    <t>14.2.2</t>
  </si>
  <si>
    <t>14.2.3</t>
  </si>
  <si>
    <t>14.2.4</t>
  </si>
  <si>
    <t>14.2.5</t>
  </si>
  <si>
    <t>14.2.6</t>
  </si>
  <si>
    <t>14.2.7</t>
  </si>
  <si>
    <t>15.2</t>
  </si>
  <si>
    <t>15.3</t>
  </si>
  <si>
    <t>15.4</t>
  </si>
  <si>
    <t>16.0</t>
  </si>
  <si>
    <t>16.1</t>
  </si>
  <si>
    <t>JUNTA DE DILATACAO 10 MM</t>
  </si>
  <si>
    <t>PAR DE TABELAS DE BASQUETE EM COMPENSADO NAVAL DE *1,80 X 1,20* M, COM ARO DE METAL E REDE (SEM SUPORTE DE FIXACAO)</t>
  </si>
  <si>
    <t>17.0</t>
  </si>
  <si>
    <t>17.1</t>
  </si>
  <si>
    <t>SERVIÇOS FINAIS</t>
  </si>
  <si>
    <t>TOTAL DE SERVIÇOS FINAIS</t>
  </si>
  <si>
    <t>PREÇO UNIT</t>
  </si>
  <si>
    <t>S/BDI</t>
  </si>
  <si>
    <t>C/BDI</t>
  </si>
  <si>
    <t>LAVRAS DO SUL, 09 DE JUNHO DE 2018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</si>
</sst>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&quot;R$&quot;\ #,##0.000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0" xfId="0" applyFont="1" applyFill="1" applyBorder="1"/>
    <xf numFmtId="4" fontId="4" fillId="3" borderId="0" xfId="0" applyNumberFormat="1" applyFont="1" applyFill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" fontId="3" fillId="0" borderId="0" xfId="0" applyNumberFormat="1" applyFont="1"/>
    <xf numFmtId="164" fontId="3" fillId="3" borderId="0" xfId="0" applyNumberFormat="1" applyFont="1" applyFill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0" fontId="3" fillId="3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9"/>
  <sheetViews>
    <sheetView tabSelected="1" view="pageBreakPreview" zoomScaleNormal="90" zoomScaleSheetLayoutView="100" zoomScalePageLayoutView="90" workbookViewId="0">
      <selection activeCell="H138" sqref="A1:H138"/>
    </sheetView>
  </sheetViews>
  <sheetFormatPr defaultColWidth="9.109375" defaultRowHeight="12"/>
  <cols>
    <col min="1" max="1" width="6.6640625" style="17" bestFit="1" customWidth="1"/>
    <col min="2" max="2" width="8.6640625" style="17" customWidth="1"/>
    <col min="3" max="3" width="48.44140625" style="11" customWidth="1"/>
    <col min="4" max="4" width="8.5546875" style="17" customWidth="1"/>
    <col min="5" max="5" width="8.44140625" style="17" customWidth="1"/>
    <col min="6" max="6" width="11" style="17" bestFit="1" customWidth="1"/>
    <col min="7" max="7" width="12.5546875" style="17" customWidth="1"/>
    <col min="8" max="8" width="12.5546875" style="17" bestFit="1" customWidth="1"/>
    <col min="9" max="9" width="9.109375" style="4"/>
    <col min="10" max="10" width="11" style="4" bestFit="1" customWidth="1"/>
    <col min="11" max="16384" width="9.109375" style="4"/>
  </cols>
  <sheetData>
    <row r="1" spans="1:9" ht="18">
      <c r="A1" s="83" t="s">
        <v>0</v>
      </c>
      <c r="B1" s="84"/>
      <c r="C1" s="84"/>
      <c r="D1" s="84"/>
      <c r="E1" s="84"/>
      <c r="F1" s="84"/>
      <c r="G1" s="84"/>
      <c r="H1" s="85"/>
    </row>
    <row r="2" spans="1:9" ht="15" customHeight="1">
      <c r="A2" s="77" t="s">
        <v>30</v>
      </c>
      <c r="B2" s="78"/>
      <c r="C2" s="78" t="s">
        <v>132</v>
      </c>
      <c r="D2" s="78"/>
      <c r="E2" s="78"/>
      <c r="F2" s="78"/>
      <c r="G2" s="78"/>
      <c r="H2" s="82"/>
    </row>
    <row r="3" spans="1:9">
      <c r="A3" s="77" t="s">
        <v>31</v>
      </c>
      <c r="B3" s="78"/>
      <c r="C3" s="78" t="s">
        <v>206</v>
      </c>
      <c r="D3" s="78"/>
      <c r="E3" s="78"/>
      <c r="F3" s="78"/>
      <c r="G3" s="78"/>
      <c r="H3" s="82"/>
    </row>
    <row r="4" spans="1:9">
      <c r="A4" s="77" t="s">
        <v>32</v>
      </c>
      <c r="B4" s="78"/>
      <c r="C4" s="78" t="s">
        <v>160</v>
      </c>
      <c r="D4" s="78"/>
      <c r="E4" s="78"/>
      <c r="F4" s="78"/>
      <c r="G4" s="78"/>
      <c r="H4" s="82"/>
      <c r="I4" s="44"/>
    </row>
    <row r="5" spans="1:9" ht="15.75" customHeight="1">
      <c r="A5" s="77" t="s">
        <v>33</v>
      </c>
      <c r="B5" s="78"/>
      <c r="C5" s="78" t="s">
        <v>111</v>
      </c>
      <c r="D5" s="78"/>
      <c r="E5" s="78"/>
      <c r="F5" s="78"/>
      <c r="G5" s="78"/>
      <c r="H5" s="60" t="s">
        <v>134</v>
      </c>
      <c r="I5" s="44"/>
    </row>
    <row r="6" spans="1:9" s="17" customFormat="1" ht="30" customHeight="1">
      <c r="A6" s="79" t="s">
        <v>1</v>
      </c>
      <c r="B6" s="80" t="s">
        <v>190</v>
      </c>
      <c r="C6" s="81" t="s">
        <v>13</v>
      </c>
      <c r="D6" s="81" t="s">
        <v>14</v>
      </c>
      <c r="E6" s="81" t="s">
        <v>16</v>
      </c>
      <c r="F6" s="81" t="s">
        <v>277</v>
      </c>
      <c r="G6" s="81"/>
      <c r="H6" s="61">
        <v>0.29899999999999999</v>
      </c>
      <c r="I6" s="44"/>
    </row>
    <row r="7" spans="1:9" s="17" customFormat="1" ht="19.5" customHeight="1">
      <c r="A7" s="79"/>
      <c r="B7" s="80"/>
      <c r="C7" s="81"/>
      <c r="D7" s="81"/>
      <c r="E7" s="81"/>
      <c r="F7" s="54" t="s">
        <v>278</v>
      </c>
      <c r="G7" s="5" t="s">
        <v>279</v>
      </c>
      <c r="H7" s="60" t="s">
        <v>135</v>
      </c>
      <c r="I7" s="44"/>
    </row>
    <row r="8" spans="1:9">
      <c r="A8" s="62" t="s">
        <v>2</v>
      </c>
      <c r="B8" s="99" t="s">
        <v>112</v>
      </c>
      <c r="C8" s="100"/>
      <c r="D8" s="100"/>
      <c r="E8" s="100"/>
      <c r="F8" s="100"/>
      <c r="G8" s="100"/>
      <c r="H8" s="101"/>
      <c r="I8" s="44"/>
    </row>
    <row r="9" spans="1:9">
      <c r="A9" s="7" t="s">
        <v>3</v>
      </c>
      <c r="B9" s="5" t="s">
        <v>37</v>
      </c>
      <c r="C9" s="36" t="s">
        <v>130</v>
      </c>
      <c r="D9" s="5" t="s">
        <v>34</v>
      </c>
      <c r="E9" s="9">
        <v>2</v>
      </c>
      <c r="F9" s="51">
        <v>309.89</v>
      </c>
      <c r="G9" s="51">
        <v>402.54700000000003</v>
      </c>
      <c r="H9" s="10">
        <f>G9*E9</f>
        <v>805.09400000000005</v>
      </c>
      <c r="I9" s="44"/>
    </row>
    <row r="10" spans="1:9" ht="24">
      <c r="A10" s="7" t="s">
        <v>4</v>
      </c>
      <c r="B10" s="5">
        <v>85424</v>
      </c>
      <c r="C10" s="36" t="s">
        <v>207</v>
      </c>
      <c r="D10" s="5" t="s">
        <v>34</v>
      </c>
      <c r="E10" s="9">
        <v>63</v>
      </c>
      <c r="F10" s="51">
        <v>18.100000000000001</v>
      </c>
      <c r="G10" s="51">
        <v>23.511900000000001</v>
      </c>
      <c r="H10" s="10">
        <f t="shared" ref="H10:H12" si="0">G10*E10</f>
        <v>1481.2497000000001</v>
      </c>
      <c r="I10" s="44"/>
    </row>
    <row r="11" spans="1:9" ht="36">
      <c r="A11" s="7" t="s">
        <v>5</v>
      </c>
      <c r="B11" s="5" t="s">
        <v>35</v>
      </c>
      <c r="C11" s="8" t="s">
        <v>131</v>
      </c>
      <c r="D11" s="5" t="s">
        <v>34</v>
      </c>
      <c r="E11" s="9">
        <v>70</v>
      </c>
      <c r="F11" s="51">
        <v>9.01</v>
      </c>
      <c r="G11" s="51">
        <v>11.704000000000001</v>
      </c>
      <c r="H11" s="10">
        <f t="shared" si="0"/>
        <v>819.28000000000009</v>
      </c>
      <c r="I11" s="44"/>
    </row>
    <row r="12" spans="1:9" ht="24">
      <c r="A12" s="7" t="s">
        <v>36</v>
      </c>
      <c r="B12" s="5">
        <v>93584</v>
      </c>
      <c r="C12" s="8" t="s">
        <v>133</v>
      </c>
      <c r="D12" s="5" t="s">
        <v>34</v>
      </c>
      <c r="E12" s="9">
        <v>4</v>
      </c>
      <c r="F12" s="51">
        <v>510.86</v>
      </c>
      <c r="G12" s="51">
        <v>663.60699999999997</v>
      </c>
      <c r="H12" s="10">
        <f t="shared" si="0"/>
        <v>2654.4279999999999</v>
      </c>
      <c r="I12" s="44"/>
    </row>
    <row r="13" spans="1:9">
      <c r="A13" s="71" t="s">
        <v>113</v>
      </c>
      <c r="B13" s="72"/>
      <c r="C13" s="72"/>
      <c r="D13" s="72"/>
      <c r="E13" s="72"/>
      <c r="F13" s="72"/>
      <c r="G13" s="51">
        <f>SUM(G9:G12)</f>
        <v>1101.3699000000001</v>
      </c>
      <c r="H13" s="10">
        <f>SUM(H9:H12)</f>
        <v>5760.0517</v>
      </c>
      <c r="I13" s="44"/>
    </row>
    <row r="14" spans="1:9">
      <c r="A14" s="62" t="s">
        <v>6</v>
      </c>
      <c r="B14" s="99" t="s">
        <v>189</v>
      </c>
      <c r="C14" s="100"/>
      <c r="D14" s="100"/>
      <c r="E14" s="100"/>
      <c r="F14" s="100"/>
      <c r="G14" s="100"/>
      <c r="H14" s="101"/>
      <c r="I14" s="44"/>
    </row>
    <row r="15" spans="1:9" ht="24">
      <c r="A15" s="53" t="s">
        <v>7</v>
      </c>
      <c r="B15" s="31">
        <v>97622</v>
      </c>
      <c r="C15" s="32" t="s">
        <v>191</v>
      </c>
      <c r="D15" s="31" t="s">
        <v>38</v>
      </c>
      <c r="E15" s="31">
        <v>17.46</v>
      </c>
      <c r="F15" s="52">
        <v>36.65</v>
      </c>
      <c r="G15" s="51">
        <v>47.607999999999997</v>
      </c>
      <c r="H15" s="10">
        <f>G15*E15</f>
        <v>831.23568</v>
      </c>
      <c r="I15" s="44"/>
    </row>
    <row r="16" spans="1:9" ht="24">
      <c r="A16" s="53" t="s">
        <v>8</v>
      </c>
      <c r="B16" s="31">
        <v>97626</v>
      </c>
      <c r="C16" s="32" t="s">
        <v>192</v>
      </c>
      <c r="D16" s="31" t="s">
        <v>38</v>
      </c>
      <c r="E16" s="31">
        <v>3.25</v>
      </c>
      <c r="F16" s="52">
        <v>380</v>
      </c>
      <c r="G16" s="51">
        <v>493.62</v>
      </c>
      <c r="H16" s="10">
        <f t="shared" ref="H16:H24" si="1">G16*E16</f>
        <v>1604.2650000000001</v>
      </c>
      <c r="I16" s="44"/>
    </row>
    <row r="17" spans="1:19" ht="24">
      <c r="A17" s="53" t="s">
        <v>29</v>
      </c>
      <c r="B17" s="31">
        <v>97628</v>
      </c>
      <c r="C17" s="32" t="s">
        <v>193</v>
      </c>
      <c r="D17" s="31" t="s">
        <v>38</v>
      </c>
      <c r="E17" s="31">
        <v>7.75</v>
      </c>
      <c r="F17" s="52">
        <v>181.14</v>
      </c>
      <c r="G17" s="51">
        <v>235.30099999999999</v>
      </c>
      <c r="H17" s="10">
        <f t="shared" si="1"/>
        <v>1823.5827499999998</v>
      </c>
      <c r="I17" s="44"/>
    </row>
    <row r="18" spans="1:19" ht="24">
      <c r="A18" s="53" t="s">
        <v>40</v>
      </c>
      <c r="B18" s="31">
        <v>97631</v>
      </c>
      <c r="C18" s="55" t="s">
        <v>194</v>
      </c>
      <c r="D18" s="31" t="s">
        <v>34</v>
      </c>
      <c r="E18" s="35">
        <v>41.36</v>
      </c>
      <c r="F18" s="52">
        <v>2.11</v>
      </c>
      <c r="G18" s="51">
        <v>2.7408999999999999</v>
      </c>
      <c r="H18" s="10">
        <f t="shared" si="1"/>
        <v>113.36362399999999</v>
      </c>
      <c r="I18" s="44"/>
    </row>
    <row r="19" spans="1:19" ht="24">
      <c r="A19" s="53" t="s">
        <v>162</v>
      </c>
      <c r="B19" s="31">
        <v>97633</v>
      </c>
      <c r="C19" s="32" t="s">
        <v>195</v>
      </c>
      <c r="D19" s="31" t="s">
        <v>34</v>
      </c>
      <c r="E19" s="31">
        <v>113.49</v>
      </c>
      <c r="F19" s="52">
        <v>14.47</v>
      </c>
      <c r="G19" s="51">
        <v>18.796500000000002</v>
      </c>
      <c r="H19" s="10">
        <f t="shared" si="1"/>
        <v>2133.2147850000001</v>
      </c>
      <c r="I19" s="44"/>
    </row>
    <row r="20" spans="1:19" ht="24">
      <c r="A20" s="53" t="s">
        <v>197</v>
      </c>
      <c r="B20" s="31">
        <v>97644</v>
      </c>
      <c r="C20" s="32" t="s">
        <v>196</v>
      </c>
      <c r="D20" s="31" t="s">
        <v>34</v>
      </c>
      <c r="E20" s="35">
        <v>6.3</v>
      </c>
      <c r="F20" s="52">
        <v>5.87</v>
      </c>
      <c r="G20" s="51">
        <v>7.625</v>
      </c>
      <c r="H20" s="10">
        <f t="shared" si="1"/>
        <v>48.037500000000001</v>
      </c>
      <c r="I20" s="44"/>
    </row>
    <row r="21" spans="1:19" ht="24">
      <c r="A21" s="53" t="s">
        <v>198</v>
      </c>
      <c r="B21" s="31">
        <v>97663</v>
      </c>
      <c r="C21" s="32" t="s">
        <v>205</v>
      </c>
      <c r="D21" s="31" t="s">
        <v>151</v>
      </c>
      <c r="E21" s="35">
        <v>4</v>
      </c>
      <c r="F21" s="52">
        <v>7.84</v>
      </c>
      <c r="G21" s="51">
        <v>10.183999999999999</v>
      </c>
      <c r="H21" s="10">
        <f t="shared" si="1"/>
        <v>40.735999999999997</v>
      </c>
      <c r="I21" s="44"/>
    </row>
    <row r="22" spans="1:19" ht="24">
      <c r="A22" s="53" t="s">
        <v>199</v>
      </c>
      <c r="B22" s="31">
        <v>97660</v>
      </c>
      <c r="C22" s="32" t="s">
        <v>200</v>
      </c>
      <c r="D22" s="31" t="s">
        <v>151</v>
      </c>
      <c r="E22" s="35">
        <v>10</v>
      </c>
      <c r="F22" s="52">
        <v>0.42</v>
      </c>
      <c r="G22" s="51">
        <v>0.54600000000000004</v>
      </c>
      <c r="H22" s="10">
        <f t="shared" si="1"/>
        <v>5.4600000000000009</v>
      </c>
      <c r="I22" s="44"/>
    </row>
    <row r="23" spans="1:19" ht="24">
      <c r="A23" s="53" t="s">
        <v>203</v>
      </c>
      <c r="B23" s="31">
        <v>97661</v>
      </c>
      <c r="C23" s="32" t="s">
        <v>201</v>
      </c>
      <c r="D23" s="31" t="s">
        <v>39</v>
      </c>
      <c r="E23" s="35">
        <v>58</v>
      </c>
      <c r="F23" s="52">
        <v>0.42</v>
      </c>
      <c r="G23" s="51">
        <v>0.54559999999999997</v>
      </c>
      <c r="H23" s="10">
        <f t="shared" si="1"/>
        <v>31.6448</v>
      </c>
      <c r="I23" s="44"/>
    </row>
    <row r="24" spans="1:19" ht="24">
      <c r="A24" s="53" t="s">
        <v>204</v>
      </c>
      <c r="B24" s="31">
        <v>97662</v>
      </c>
      <c r="C24" s="32" t="s">
        <v>202</v>
      </c>
      <c r="D24" s="31" t="s">
        <v>39</v>
      </c>
      <c r="E24" s="35">
        <v>29</v>
      </c>
      <c r="F24" s="52">
        <v>0.31</v>
      </c>
      <c r="G24" s="51">
        <v>0.40279999999999999</v>
      </c>
      <c r="H24" s="10">
        <f t="shared" si="1"/>
        <v>11.6812</v>
      </c>
      <c r="I24" s="44"/>
    </row>
    <row r="25" spans="1:19">
      <c r="A25" s="71" t="s">
        <v>220</v>
      </c>
      <c r="B25" s="72"/>
      <c r="C25" s="72"/>
      <c r="D25" s="72"/>
      <c r="E25" s="72"/>
      <c r="F25" s="72"/>
      <c r="G25" s="51">
        <f>SUM(G15:G24)</f>
        <v>817.36980000000005</v>
      </c>
      <c r="H25" s="10">
        <f>SUM(H15:H24)</f>
        <v>6643.2213389999997</v>
      </c>
      <c r="I25" s="44"/>
    </row>
    <row r="26" spans="1:19">
      <c r="A26" s="62" t="s">
        <v>9</v>
      </c>
      <c r="B26" s="99" t="s">
        <v>114</v>
      </c>
      <c r="C26" s="100"/>
      <c r="D26" s="100"/>
      <c r="E26" s="100"/>
      <c r="F26" s="100"/>
      <c r="G26" s="100"/>
      <c r="H26" s="101"/>
      <c r="I26" s="44"/>
    </row>
    <row r="27" spans="1:19" ht="24">
      <c r="A27" s="53" t="s">
        <v>10</v>
      </c>
      <c r="B27" s="5" t="s">
        <v>136</v>
      </c>
      <c r="C27" s="8" t="s">
        <v>137</v>
      </c>
      <c r="D27" s="5" t="s">
        <v>38</v>
      </c>
      <c r="E27" s="9">
        <v>1.91</v>
      </c>
      <c r="F27" s="52">
        <v>141.19999999999999</v>
      </c>
      <c r="G27" s="51">
        <v>183.41900000000001</v>
      </c>
      <c r="H27" s="10">
        <f>G27*E27</f>
        <v>350.33028999999999</v>
      </c>
      <c r="I27" s="44"/>
    </row>
    <row r="28" spans="1:19" ht="36">
      <c r="A28" s="53" t="s">
        <v>11</v>
      </c>
      <c r="B28" s="5">
        <v>94114</v>
      </c>
      <c r="C28" s="8" t="s">
        <v>138</v>
      </c>
      <c r="D28" s="5" t="s">
        <v>38</v>
      </c>
      <c r="E28" s="9">
        <v>0.04</v>
      </c>
      <c r="F28" s="52">
        <v>149.4</v>
      </c>
      <c r="G28" s="51">
        <v>194.071</v>
      </c>
      <c r="H28" s="10">
        <f t="shared" ref="H28:H33" si="2">G28*E28</f>
        <v>7.7628399999999997</v>
      </c>
      <c r="I28" s="44"/>
      <c r="K28" s="76"/>
      <c r="L28" s="76"/>
      <c r="M28" s="76"/>
      <c r="N28" s="76"/>
      <c r="O28" s="76"/>
      <c r="P28" s="76"/>
      <c r="Q28" s="76"/>
      <c r="R28" s="76"/>
      <c r="S28" s="76"/>
    </row>
    <row r="29" spans="1:19" ht="36">
      <c r="A29" s="53" t="s">
        <v>12</v>
      </c>
      <c r="B29" s="5">
        <v>98228</v>
      </c>
      <c r="C29" s="36" t="s">
        <v>208</v>
      </c>
      <c r="D29" s="5" t="s">
        <v>34</v>
      </c>
      <c r="E29" s="9">
        <v>19.14</v>
      </c>
      <c r="F29" s="52">
        <v>94.16</v>
      </c>
      <c r="G29" s="51">
        <v>122.31399999999999</v>
      </c>
      <c r="H29" s="10">
        <f t="shared" si="2"/>
        <v>2341.0899599999998</v>
      </c>
      <c r="I29" s="44"/>
    </row>
    <row r="30" spans="1:19" ht="36">
      <c r="A30" s="53" t="s">
        <v>209</v>
      </c>
      <c r="B30" s="5">
        <v>92778</v>
      </c>
      <c r="C30" s="8" t="s">
        <v>161</v>
      </c>
      <c r="D30" s="5" t="s">
        <v>41</v>
      </c>
      <c r="E30" s="9">
        <v>35</v>
      </c>
      <c r="F30" s="52">
        <v>7.02</v>
      </c>
      <c r="G30" s="51">
        <v>9.1188000000000002</v>
      </c>
      <c r="H30" s="10">
        <f t="shared" si="2"/>
        <v>319.15800000000002</v>
      </c>
      <c r="I30" s="44"/>
    </row>
    <row r="31" spans="1:19" ht="36">
      <c r="A31" s="53" t="s">
        <v>210</v>
      </c>
      <c r="B31" s="5">
        <v>92775</v>
      </c>
      <c r="C31" s="8" t="s">
        <v>163</v>
      </c>
      <c r="D31" s="5" t="s">
        <v>41</v>
      </c>
      <c r="E31" s="9">
        <v>19.399999999999999</v>
      </c>
      <c r="F31" s="52">
        <v>10.53</v>
      </c>
      <c r="G31" s="51">
        <v>13.678100000000001</v>
      </c>
      <c r="H31" s="10">
        <f t="shared" si="2"/>
        <v>265.35514000000001</v>
      </c>
      <c r="I31" s="44"/>
    </row>
    <row r="32" spans="1:19" ht="24">
      <c r="A32" s="53" t="s">
        <v>211</v>
      </c>
      <c r="B32" s="31">
        <v>94964</v>
      </c>
      <c r="C32" s="32" t="s">
        <v>212</v>
      </c>
      <c r="D32" s="31" t="s">
        <v>38</v>
      </c>
      <c r="E32" s="35">
        <v>2.4500000000000002</v>
      </c>
      <c r="F32" s="52">
        <v>322.95</v>
      </c>
      <c r="G32" s="51">
        <v>419.512</v>
      </c>
      <c r="H32" s="10">
        <f t="shared" si="2"/>
        <v>1027.8044</v>
      </c>
      <c r="I32" s="44"/>
    </row>
    <row r="33" spans="1:9">
      <c r="A33" s="53" t="s">
        <v>213</v>
      </c>
      <c r="B33" s="31" t="s">
        <v>140</v>
      </c>
      <c r="C33" s="32" t="s">
        <v>139</v>
      </c>
      <c r="D33" s="31" t="s">
        <v>38</v>
      </c>
      <c r="E33" s="35">
        <v>2.4500000000000002</v>
      </c>
      <c r="F33" s="52">
        <v>92.11</v>
      </c>
      <c r="G33" s="51">
        <v>119.651</v>
      </c>
      <c r="H33" s="10">
        <f t="shared" si="2"/>
        <v>293.14494999999999</v>
      </c>
      <c r="I33" s="44"/>
    </row>
    <row r="34" spans="1:9">
      <c r="A34" s="13" t="s">
        <v>10</v>
      </c>
      <c r="B34" s="57"/>
      <c r="C34" s="99" t="s">
        <v>42</v>
      </c>
      <c r="D34" s="100"/>
      <c r="E34" s="100"/>
      <c r="F34" s="100"/>
      <c r="G34" s="100"/>
      <c r="H34" s="101"/>
      <c r="I34" s="44"/>
    </row>
    <row r="35" spans="1:9" ht="24">
      <c r="A35" s="53" t="s">
        <v>45</v>
      </c>
      <c r="B35" s="5" t="s">
        <v>136</v>
      </c>
      <c r="C35" s="8" t="s">
        <v>137</v>
      </c>
      <c r="D35" s="5" t="s">
        <v>38</v>
      </c>
      <c r="E35" s="9">
        <v>2.1</v>
      </c>
      <c r="F35" s="52">
        <v>141.19999999999999</v>
      </c>
      <c r="G35" s="51">
        <v>183.41900000000001</v>
      </c>
      <c r="H35" s="10">
        <f>G35*E35</f>
        <v>385.17990000000003</v>
      </c>
      <c r="I35" s="44"/>
    </row>
    <row r="36" spans="1:9" ht="36">
      <c r="A36" s="53" t="s">
        <v>46</v>
      </c>
      <c r="B36" s="5">
        <v>94114</v>
      </c>
      <c r="C36" s="8" t="s">
        <v>138</v>
      </c>
      <c r="D36" s="5" t="s">
        <v>38</v>
      </c>
      <c r="E36" s="9">
        <v>1.6</v>
      </c>
      <c r="F36" s="52">
        <v>149.4</v>
      </c>
      <c r="G36" s="51">
        <v>194.071</v>
      </c>
      <c r="H36" s="10">
        <f t="shared" ref="H36:H42" si="3">G36*E36</f>
        <v>310.5136</v>
      </c>
      <c r="I36" s="44"/>
    </row>
    <row r="37" spans="1:9" ht="36">
      <c r="A37" s="53" t="s">
        <v>47</v>
      </c>
      <c r="B37" s="5">
        <v>96530</v>
      </c>
      <c r="C37" s="8" t="s">
        <v>216</v>
      </c>
      <c r="D37" s="5" t="s">
        <v>39</v>
      </c>
      <c r="E37" s="9">
        <v>19.5</v>
      </c>
      <c r="F37" s="52">
        <v>44.65</v>
      </c>
      <c r="G37" s="51">
        <v>58.000500000000002</v>
      </c>
      <c r="H37" s="10">
        <f t="shared" si="3"/>
        <v>1131.0097499999999</v>
      </c>
      <c r="I37" s="44"/>
    </row>
    <row r="38" spans="1:9" ht="36">
      <c r="A38" s="53" t="s">
        <v>48</v>
      </c>
      <c r="B38" s="5">
        <v>92778</v>
      </c>
      <c r="C38" s="8" t="s">
        <v>161</v>
      </c>
      <c r="D38" s="5" t="s">
        <v>41</v>
      </c>
      <c r="E38" s="9">
        <v>48.84</v>
      </c>
      <c r="F38" s="52">
        <v>7.02</v>
      </c>
      <c r="G38" s="51">
        <v>9.1189999999999998</v>
      </c>
      <c r="H38" s="10">
        <f t="shared" si="3"/>
        <v>445.37196</v>
      </c>
      <c r="I38" s="44"/>
    </row>
    <row r="39" spans="1:9" ht="36">
      <c r="A39" s="53" t="s">
        <v>167</v>
      </c>
      <c r="B39" s="5">
        <v>92779</v>
      </c>
      <c r="C39" s="8" t="s">
        <v>217</v>
      </c>
      <c r="D39" s="5" t="s">
        <v>41</v>
      </c>
      <c r="E39" s="9">
        <v>67.55</v>
      </c>
      <c r="F39" s="52">
        <v>6.18</v>
      </c>
      <c r="G39" s="51">
        <v>8.0279000000000007</v>
      </c>
      <c r="H39" s="10">
        <f t="shared" si="3"/>
        <v>542.28464500000007</v>
      </c>
      <c r="I39" s="44"/>
    </row>
    <row r="40" spans="1:9" ht="48">
      <c r="A40" s="53" t="s">
        <v>214</v>
      </c>
      <c r="B40" s="5">
        <v>92775</v>
      </c>
      <c r="C40" s="8" t="s">
        <v>218</v>
      </c>
      <c r="D40" s="5" t="s">
        <v>41</v>
      </c>
      <c r="E40" s="9">
        <v>51.58</v>
      </c>
      <c r="F40" s="52">
        <v>10.53</v>
      </c>
      <c r="G40" s="51">
        <v>13.6785</v>
      </c>
      <c r="H40" s="10">
        <f t="shared" si="3"/>
        <v>705.53702999999996</v>
      </c>
      <c r="I40" s="44"/>
    </row>
    <row r="41" spans="1:9" ht="24">
      <c r="A41" s="53" t="s">
        <v>215</v>
      </c>
      <c r="B41" s="31">
        <v>94964</v>
      </c>
      <c r="C41" s="32" t="s">
        <v>212</v>
      </c>
      <c r="D41" s="31" t="s">
        <v>38</v>
      </c>
      <c r="E41" s="35">
        <v>2.1</v>
      </c>
      <c r="F41" s="52">
        <v>322.95</v>
      </c>
      <c r="G41" s="51">
        <v>419.512</v>
      </c>
      <c r="H41" s="10">
        <f t="shared" si="3"/>
        <v>880.97520000000009</v>
      </c>
      <c r="I41" s="44"/>
    </row>
    <row r="42" spans="1:9">
      <c r="A42" s="53" t="s">
        <v>221</v>
      </c>
      <c r="B42" s="31" t="s">
        <v>140</v>
      </c>
      <c r="C42" s="32" t="s">
        <v>139</v>
      </c>
      <c r="D42" s="31" t="s">
        <v>38</v>
      </c>
      <c r="E42" s="35">
        <v>2.1</v>
      </c>
      <c r="F42" s="52">
        <v>92.11</v>
      </c>
      <c r="G42" s="51">
        <v>119.651</v>
      </c>
      <c r="H42" s="10">
        <f t="shared" si="3"/>
        <v>251.2671</v>
      </c>
      <c r="I42" s="44"/>
    </row>
    <row r="43" spans="1:9">
      <c r="A43" s="71" t="s">
        <v>219</v>
      </c>
      <c r="B43" s="72"/>
      <c r="C43" s="72"/>
      <c r="D43" s="72"/>
      <c r="E43" s="72"/>
      <c r="F43" s="72"/>
      <c r="G43" s="51">
        <f>SUM(G27:G42)</f>
        <v>2067.2428</v>
      </c>
      <c r="H43" s="10">
        <f>SUM(H27:H42)</f>
        <v>9256.7847650000003</v>
      </c>
      <c r="I43" s="44"/>
    </row>
    <row r="44" spans="1:9" ht="15.75" customHeight="1">
      <c r="A44" s="13" t="s">
        <v>49</v>
      </c>
      <c r="B44" s="99" t="s">
        <v>43</v>
      </c>
      <c r="C44" s="100"/>
      <c r="D44" s="100"/>
      <c r="E44" s="100"/>
      <c r="F44" s="100"/>
      <c r="G44" s="100"/>
      <c r="H44" s="101"/>
      <c r="I44" s="44"/>
    </row>
    <row r="45" spans="1:9">
      <c r="A45" s="13" t="s">
        <v>50</v>
      </c>
      <c r="B45" s="56"/>
      <c r="C45" s="96" t="s">
        <v>44</v>
      </c>
      <c r="D45" s="97"/>
      <c r="E45" s="97"/>
      <c r="F45" s="97"/>
      <c r="G45" s="97"/>
      <c r="H45" s="98"/>
      <c r="I45" s="44"/>
    </row>
    <row r="46" spans="1:9">
      <c r="A46" s="7" t="s">
        <v>222</v>
      </c>
      <c r="B46" s="5" t="s">
        <v>140</v>
      </c>
      <c r="C46" s="8" t="s">
        <v>227</v>
      </c>
      <c r="D46" s="5" t="s">
        <v>38</v>
      </c>
      <c r="E46" s="9">
        <v>2.0499999999999998</v>
      </c>
      <c r="F46" s="51">
        <v>92.11</v>
      </c>
      <c r="G46" s="51">
        <v>119.651</v>
      </c>
      <c r="H46" s="10">
        <f>G46*E46</f>
        <v>245.28454999999997</v>
      </c>
      <c r="I46" s="44"/>
    </row>
    <row r="47" spans="1:9" ht="24">
      <c r="A47" s="7" t="s">
        <v>223</v>
      </c>
      <c r="B47" s="5" t="s">
        <v>164</v>
      </c>
      <c r="C47" s="8" t="s">
        <v>165</v>
      </c>
      <c r="D47" s="5" t="s">
        <v>34</v>
      </c>
      <c r="E47" s="9">
        <v>19.440000000000001</v>
      </c>
      <c r="F47" s="52">
        <v>44.65</v>
      </c>
      <c r="G47" s="51">
        <v>58.000500000000002</v>
      </c>
      <c r="H47" s="10">
        <f t="shared" ref="H47:H50" si="4">G47*E47</f>
        <v>1127.5297200000002</v>
      </c>
      <c r="I47" s="44"/>
    </row>
    <row r="48" spans="1:9" ht="36">
      <c r="A48" s="7" t="s">
        <v>224</v>
      </c>
      <c r="B48" s="5">
        <v>92775</v>
      </c>
      <c r="C48" s="8" t="s">
        <v>163</v>
      </c>
      <c r="D48" s="5" t="s">
        <v>41</v>
      </c>
      <c r="E48" s="9">
        <v>52.67</v>
      </c>
      <c r="F48" s="51">
        <v>10.53</v>
      </c>
      <c r="G48" s="51">
        <v>13.6785</v>
      </c>
      <c r="H48" s="10">
        <f t="shared" si="4"/>
        <v>720.446595</v>
      </c>
      <c r="I48" s="44"/>
    </row>
    <row r="49" spans="1:9" ht="36">
      <c r="A49" s="7" t="s">
        <v>225</v>
      </c>
      <c r="B49" s="5">
        <v>92778</v>
      </c>
      <c r="C49" s="8" t="s">
        <v>161</v>
      </c>
      <c r="D49" s="5" t="s">
        <v>41</v>
      </c>
      <c r="E49" s="9">
        <v>120.38</v>
      </c>
      <c r="F49" s="51">
        <v>7.02</v>
      </c>
      <c r="G49" s="51">
        <v>9.1189</v>
      </c>
      <c r="H49" s="10">
        <f t="shared" si="4"/>
        <v>1097.7331819999999</v>
      </c>
      <c r="I49" s="44"/>
    </row>
    <row r="50" spans="1:9" ht="24">
      <c r="A50" s="7" t="s">
        <v>226</v>
      </c>
      <c r="B50" s="5">
        <v>94964</v>
      </c>
      <c r="C50" s="8" t="s">
        <v>141</v>
      </c>
      <c r="D50" s="5" t="s">
        <v>38</v>
      </c>
      <c r="E50" s="9">
        <v>2.0499999999999998</v>
      </c>
      <c r="F50" s="51">
        <v>317.67</v>
      </c>
      <c r="G50" s="51">
        <v>412.65300000000002</v>
      </c>
      <c r="H50" s="10">
        <f t="shared" si="4"/>
        <v>845.93864999999994</v>
      </c>
      <c r="I50" s="44"/>
    </row>
    <row r="51" spans="1:9">
      <c r="A51" s="13" t="s">
        <v>51</v>
      </c>
      <c r="B51" s="56"/>
      <c r="C51" s="96" t="s">
        <v>115</v>
      </c>
      <c r="D51" s="97"/>
      <c r="E51" s="97"/>
      <c r="F51" s="97"/>
      <c r="G51" s="97"/>
      <c r="H51" s="98"/>
      <c r="I51" s="44"/>
    </row>
    <row r="52" spans="1:9">
      <c r="A52" s="7" t="s">
        <v>228</v>
      </c>
      <c r="B52" s="5" t="s">
        <v>140</v>
      </c>
      <c r="C52" s="8" t="s">
        <v>139</v>
      </c>
      <c r="D52" s="5" t="s">
        <v>38</v>
      </c>
      <c r="E52" s="35">
        <v>2.1</v>
      </c>
      <c r="F52" s="52">
        <v>92.11</v>
      </c>
      <c r="G52" s="51">
        <v>119.651</v>
      </c>
      <c r="H52" s="10">
        <f>G52*E52</f>
        <v>251.2671</v>
      </c>
      <c r="I52" s="44"/>
    </row>
    <row r="53" spans="1:9" ht="24">
      <c r="A53" s="7" t="s">
        <v>229</v>
      </c>
      <c r="B53" s="5" t="s">
        <v>164</v>
      </c>
      <c r="C53" s="8" t="s">
        <v>165</v>
      </c>
      <c r="D53" s="5" t="s">
        <v>34</v>
      </c>
      <c r="E53" s="9">
        <v>19.5</v>
      </c>
      <c r="F53" s="52">
        <v>44.65</v>
      </c>
      <c r="G53" s="51">
        <v>58.000500000000002</v>
      </c>
      <c r="H53" s="10">
        <f t="shared" ref="H53:H57" si="5">G53*E53</f>
        <v>1131.0097499999999</v>
      </c>
      <c r="I53" s="44"/>
    </row>
    <row r="54" spans="1:9" ht="36">
      <c r="A54" s="7" t="s">
        <v>230</v>
      </c>
      <c r="B54" s="5">
        <v>92775</v>
      </c>
      <c r="C54" s="8" t="s">
        <v>163</v>
      </c>
      <c r="D54" s="5" t="s">
        <v>41</v>
      </c>
      <c r="E54" s="9">
        <v>51.58</v>
      </c>
      <c r="F54" s="52">
        <v>10.53</v>
      </c>
      <c r="G54" s="51">
        <v>13.6785</v>
      </c>
      <c r="H54" s="10">
        <f t="shared" si="5"/>
        <v>705.53702999999996</v>
      </c>
      <c r="I54" s="44"/>
    </row>
    <row r="55" spans="1:9" ht="36">
      <c r="A55" s="7" t="s">
        <v>231</v>
      </c>
      <c r="B55" s="5">
        <v>92778</v>
      </c>
      <c r="C55" s="8" t="s">
        <v>161</v>
      </c>
      <c r="D55" s="5" t="s">
        <v>41</v>
      </c>
      <c r="E55" s="9">
        <v>48.84</v>
      </c>
      <c r="F55" s="52">
        <v>7.02</v>
      </c>
      <c r="G55" s="51">
        <v>9.1189999999999998</v>
      </c>
      <c r="H55" s="10">
        <f t="shared" si="5"/>
        <v>445.37196</v>
      </c>
      <c r="I55" s="44"/>
    </row>
    <row r="56" spans="1:9" ht="36">
      <c r="A56" s="7" t="s">
        <v>232</v>
      </c>
      <c r="B56" s="5">
        <v>92779</v>
      </c>
      <c r="C56" s="8" t="s">
        <v>166</v>
      </c>
      <c r="D56" s="5" t="s">
        <v>41</v>
      </c>
      <c r="E56" s="9">
        <v>67.55</v>
      </c>
      <c r="F56" s="52">
        <v>6.18</v>
      </c>
      <c r="G56" s="51">
        <v>8.0277999999999992</v>
      </c>
      <c r="H56" s="10">
        <f t="shared" si="5"/>
        <v>542.27788999999996</v>
      </c>
      <c r="I56" s="44"/>
    </row>
    <row r="57" spans="1:9" ht="24">
      <c r="A57" s="7" t="s">
        <v>233</v>
      </c>
      <c r="B57" s="5">
        <v>94964</v>
      </c>
      <c r="C57" s="8" t="s">
        <v>141</v>
      </c>
      <c r="D57" s="5" t="s">
        <v>38</v>
      </c>
      <c r="E57" s="35">
        <v>2.1</v>
      </c>
      <c r="F57" s="52">
        <v>322.95</v>
      </c>
      <c r="G57" s="51">
        <v>419.512</v>
      </c>
      <c r="H57" s="10">
        <f t="shared" si="5"/>
        <v>880.97520000000009</v>
      </c>
      <c r="I57" s="44"/>
    </row>
    <row r="58" spans="1:9">
      <c r="A58" s="71" t="s">
        <v>116</v>
      </c>
      <c r="B58" s="72"/>
      <c r="C58" s="72"/>
      <c r="D58" s="72"/>
      <c r="E58" s="72"/>
      <c r="F58" s="72"/>
      <c r="G58" s="51">
        <f>SUM(G46:G57)</f>
        <v>1241.0907</v>
      </c>
      <c r="H58" s="10">
        <f>SUM(H46:H57)</f>
        <v>7993.3716270000004</v>
      </c>
      <c r="I58" s="44"/>
    </row>
    <row r="59" spans="1:9" ht="12.75" customHeight="1">
      <c r="A59" s="13" t="s">
        <v>52</v>
      </c>
      <c r="B59" s="96" t="s">
        <v>58</v>
      </c>
      <c r="C59" s="97"/>
      <c r="D59" s="97"/>
      <c r="E59" s="97"/>
      <c r="F59" s="97"/>
      <c r="G59" s="97"/>
      <c r="H59" s="98"/>
      <c r="I59" s="44"/>
    </row>
    <row r="60" spans="1:9" ht="48">
      <c r="A60" s="7" t="s">
        <v>54</v>
      </c>
      <c r="B60" s="5">
        <v>87494</v>
      </c>
      <c r="C60" s="8" t="s">
        <v>142</v>
      </c>
      <c r="D60" s="5" t="s">
        <v>34</v>
      </c>
      <c r="E60" s="9">
        <v>86.13</v>
      </c>
      <c r="F60" s="51">
        <v>58.32</v>
      </c>
      <c r="G60" s="51">
        <v>75.7577</v>
      </c>
      <c r="H60" s="10">
        <f>G60*E60</f>
        <v>6525.0107009999992</v>
      </c>
      <c r="I60" s="44"/>
    </row>
    <row r="61" spans="1:9" ht="24">
      <c r="A61" s="7" t="s">
        <v>55</v>
      </c>
      <c r="B61" s="5">
        <v>93187</v>
      </c>
      <c r="C61" s="8" t="s">
        <v>168</v>
      </c>
      <c r="D61" s="5" t="s">
        <v>39</v>
      </c>
      <c r="E61" s="9">
        <v>8.4</v>
      </c>
      <c r="F61" s="51">
        <v>46.32</v>
      </c>
      <c r="G61" s="51">
        <v>60.17</v>
      </c>
      <c r="H61" s="10">
        <f t="shared" ref="H61:H62" si="6">G61*E61</f>
        <v>505.42800000000005</v>
      </c>
      <c r="I61" s="44"/>
    </row>
    <row r="62" spans="1:9" ht="24">
      <c r="A62" s="7" t="s">
        <v>234</v>
      </c>
      <c r="B62" s="5">
        <v>93189</v>
      </c>
      <c r="C62" s="8" t="s">
        <v>143</v>
      </c>
      <c r="D62" s="5" t="s">
        <v>39</v>
      </c>
      <c r="E62" s="9">
        <v>7.68</v>
      </c>
      <c r="F62" s="51">
        <v>46.55</v>
      </c>
      <c r="G62" s="51">
        <v>60.468800000000002</v>
      </c>
      <c r="H62" s="10">
        <f t="shared" si="6"/>
        <v>464.40038399999997</v>
      </c>
      <c r="I62" s="44"/>
    </row>
    <row r="63" spans="1:9">
      <c r="A63" s="71" t="s">
        <v>117</v>
      </c>
      <c r="B63" s="72"/>
      <c r="C63" s="72"/>
      <c r="D63" s="72"/>
      <c r="E63" s="72"/>
      <c r="F63" s="72"/>
      <c r="G63" s="51">
        <f>SUM(G60:G62)</f>
        <v>196.3965</v>
      </c>
      <c r="H63" s="10">
        <f>SUM(H60:H62)</f>
        <v>7494.8390849999987</v>
      </c>
      <c r="I63" s="44"/>
    </row>
    <row r="64" spans="1:9" ht="12" customHeight="1">
      <c r="A64" s="13" t="s">
        <v>56</v>
      </c>
      <c r="B64" s="96" t="s">
        <v>53</v>
      </c>
      <c r="C64" s="97"/>
      <c r="D64" s="97"/>
      <c r="E64" s="97"/>
      <c r="F64" s="97"/>
      <c r="G64" s="97"/>
      <c r="H64" s="98"/>
      <c r="I64" s="44"/>
    </row>
    <row r="65" spans="1:9" ht="24">
      <c r="A65" s="7" t="s">
        <v>59</v>
      </c>
      <c r="B65" s="5" t="s">
        <v>144</v>
      </c>
      <c r="C65" s="8" t="s">
        <v>145</v>
      </c>
      <c r="D65" s="5" t="s">
        <v>34</v>
      </c>
      <c r="E65" s="9">
        <v>51.04</v>
      </c>
      <c r="F65" s="51">
        <v>8.65</v>
      </c>
      <c r="G65" s="51">
        <v>11.2363</v>
      </c>
      <c r="H65" s="10">
        <f>G65*E65</f>
        <v>573.50075200000003</v>
      </c>
      <c r="I65" s="44"/>
    </row>
    <row r="66" spans="1:9">
      <c r="A66" s="71" t="s">
        <v>118</v>
      </c>
      <c r="B66" s="72"/>
      <c r="C66" s="72"/>
      <c r="D66" s="72"/>
      <c r="E66" s="72"/>
      <c r="F66" s="72"/>
      <c r="G66" s="51">
        <f>SUM(G65:G65)</f>
        <v>11.2363</v>
      </c>
      <c r="H66" s="10">
        <f>SUM(H65:H65)</f>
        <v>573.50075200000003</v>
      </c>
      <c r="I66" s="44"/>
    </row>
    <row r="67" spans="1:9" ht="12" customHeight="1">
      <c r="A67" s="13" t="s">
        <v>60</v>
      </c>
      <c r="B67" s="96" t="s">
        <v>57</v>
      </c>
      <c r="C67" s="97"/>
      <c r="D67" s="97"/>
      <c r="E67" s="97"/>
      <c r="F67" s="97"/>
      <c r="G67" s="97"/>
      <c r="H67" s="98"/>
      <c r="I67" s="44"/>
    </row>
    <row r="68" spans="1:9" ht="48">
      <c r="A68" s="7" t="s">
        <v>62</v>
      </c>
      <c r="B68" s="5">
        <v>92566</v>
      </c>
      <c r="C68" s="8" t="s">
        <v>146</v>
      </c>
      <c r="D68" s="5" t="s">
        <v>34</v>
      </c>
      <c r="E68" s="9">
        <v>55.5</v>
      </c>
      <c r="F68" s="51">
        <v>11.81</v>
      </c>
      <c r="G68" s="51">
        <v>15.341100000000001</v>
      </c>
      <c r="H68" s="10">
        <f>G68*E68</f>
        <v>851.43105000000003</v>
      </c>
      <c r="I68" s="44"/>
    </row>
    <row r="69" spans="1:9" ht="24">
      <c r="A69" s="7" t="s">
        <v>63</v>
      </c>
      <c r="B69" s="5">
        <v>94213</v>
      </c>
      <c r="C69" s="8" t="s">
        <v>235</v>
      </c>
      <c r="D69" s="5" t="s">
        <v>34</v>
      </c>
      <c r="E69" s="9">
        <v>55.5</v>
      </c>
      <c r="F69" s="51">
        <v>39.020000000000003</v>
      </c>
      <c r="G69" s="51">
        <v>50.686999999999998</v>
      </c>
      <c r="H69" s="10">
        <f t="shared" ref="H69:H70" si="7">G69*E69</f>
        <v>2813.1284999999998</v>
      </c>
      <c r="I69" s="44"/>
    </row>
    <row r="70" spans="1:9" ht="24">
      <c r="A70" s="7" t="s">
        <v>64</v>
      </c>
      <c r="B70" s="5">
        <v>96111</v>
      </c>
      <c r="C70" s="8" t="s">
        <v>178</v>
      </c>
      <c r="D70" s="5" t="s">
        <v>39</v>
      </c>
      <c r="E70" s="9">
        <v>50.2</v>
      </c>
      <c r="F70" s="51">
        <v>35.229999999999997</v>
      </c>
      <c r="G70" s="51">
        <v>45.7637</v>
      </c>
      <c r="H70" s="10">
        <f t="shared" si="7"/>
        <v>2297.3377399999999</v>
      </c>
      <c r="I70" s="44"/>
    </row>
    <row r="71" spans="1:9">
      <c r="A71" s="71" t="s">
        <v>119</v>
      </c>
      <c r="B71" s="72"/>
      <c r="C71" s="72"/>
      <c r="D71" s="72"/>
      <c r="E71" s="72"/>
      <c r="F71" s="72"/>
      <c r="G71" s="51">
        <f>SUM(G68:G70)</f>
        <v>111.79179999999999</v>
      </c>
      <c r="H71" s="10">
        <f>SUM(H68:H70)</f>
        <v>5961.8972899999999</v>
      </c>
      <c r="I71" s="44"/>
    </row>
    <row r="72" spans="1:9" ht="12" customHeight="1">
      <c r="A72" s="13" t="s">
        <v>66</v>
      </c>
      <c r="B72" s="96" t="s">
        <v>61</v>
      </c>
      <c r="C72" s="97"/>
      <c r="D72" s="97"/>
      <c r="E72" s="97"/>
      <c r="F72" s="97"/>
      <c r="G72" s="97"/>
      <c r="H72" s="98"/>
      <c r="I72" s="44"/>
    </row>
    <row r="73" spans="1:9">
      <c r="A73" s="7" t="s">
        <v>68</v>
      </c>
      <c r="B73" s="5">
        <v>96995</v>
      </c>
      <c r="C73" s="8" t="s">
        <v>236</v>
      </c>
      <c r="D73" s="5" t="s">
        <v>38</v>
      </c>
      <c r="E73" s="9">
        <v>11.75</v>
      </c>
      <c r="F73" s="51">
        <v>33.86</v>
      </c>
      <c r="G73" s="51">
        <v>43.984000000000002</v>
      </c>
      <c r="H73" s="10">
        <f>G73*E73</f>
        <v>516.81200000000001</v>
      </c>
      <c r="I73" s="44"/>
    </row>
    <row r="74" spans="1:9" ht="36">
      <c r="A74" s="7" t="s">
        <v>70</v>
      </c>
      <c r="B74" s="5">
        <v>94114</v>
      </c>
      <c r="C74" s="8" t="s">
        <v>138</v>
      </c>
      <c r="D74" s="5" t="s">
        <v>38</v>
      </c>
      <c r="E74" s="9">
        <v>2.77</v>
      </c>
      <c r="F74" s="51">
        <v>149.4</v>
      </c>
      <c r="G74" s="51">
        <v>194.071</v>
      </c>
      <c r="H74" s="10">
        <f t="shared" ref="H74:H76" si="8">G74*E74</f>
        <v>537.57667000000004</v>
      </c>
      <c r="I74" s="44"/>
    </row>
    <row r="75" spans="1:9" ht="36">
      <c r="A75" s="7" t="s">
        <v>72</v>
      </c>
      <c r="B75" s="5">
        <v>87620</v>
      </c>
      <c r="C75" s="8" t="s">
        <v>169</v>
      </c>
      <c r="D75" s="5" t="s">
        <v>34</v>
      </c>
      <c r="E75" s="9">
        <v>50.2</v>
      </c>
      <c r="F75" s="51">
        <v>24.82</v>
      </c>
      <c r="G75" s="51">
        <v>32.241199999999999</v>
      </c>
      <c r="H75" s="10">
        <f t="shared" si="8"/>
        <v>1618.5082400000001</v>
      </c>
      <c r="I75" s="44"/>
    </row>
    <row r="76" spans="1:9" ht="36">
      <c r="A76" s="7" t="s">
        <v>73</v>
      </c>
      <c r="B76" s="5">
        <v>87249</v>
      </c>
      <c r="C76" s="8" t="s">
        <v>147</v>
      </c>
      <c r="D76" s="5" t="s">
        <v>34</v>
      </c>
      <c r="E76" s="9">
        <v>50.2</v>
      </c>
      <c r="F76" s="51">
        <v>40.409999999999997</v>
      </c>
      <c r="G76" s="51">
        <v>52.492600000000003</v>
      </c>
      <c r="H76" s="10">
        <f t="shared" si="8"/>
        <v>2635.1285200000002</v>
      </c>
      <c r="I76" s="44"/>
    </row>
    <row r="77" spans="1:9">
      <c r="A77" s="71" t="s">
        <v>120</v>
      </c>
      <c r="B77" s="72"/>
      <c r="C77" s="72"/>
      <c r="D77" s="72"/>
      <c r="E77" s="72"/>
      <c r="F77" s="72"/>
      <c r="G77" s="51">
        <f>SUM(G73:G76)</f>
        <v>322.78879999999998</v>
      </c>
      <c r="H77" s="10">
        <f>SUM(H73:H76)</f>
        <v>5308.0254300000006</v>
      </c>
      <c r="I77" s="44"/>
    </row>
    <row r="78" spans="1:9" ht="12" customHeight="1">
      <c r="A78" s="13" t="s">
        <v>74</v>
      </c>
      <c r="B78" s="96" t="s">
        <v>67</v>
      </c>
      <c r="C78" s="97"/>
      <c r="D78" s="97"/>
      <c r="E78" s="97"/>
      <c r="F78" s="97"/>
      <c r="G78" s="97"/>
      <c r="H78" s="98"/>
      <c r="I78" s="44"/>
    </row>
    <row r="79" spans="1:9" ht="24">
      <c r="A79" s="7" t="s">
        <v>75</v>
      </c>
      <c r="B79" s="5">
        <v>87878</v>
      </c>
      <c r="C79" s="8" t="s">
        <v>69</v>
      </c>
      <c r="D79" s="5" t="s">
        <v>34</v>
      </c>
      <c r="E79" s="9">
        <v>130</v>
      </c>
      <c r="F79" s="51">
        <v>3.13</v>
      </c>
      <c r="G79" s="51">
        <v>4.0658000000000003</v>
      </c>
      <c r="H79" s="10">
        <f>G79*E79</f>
        <v>528.55400000000009</v>
      </c>
      <c r="I79" s="44"/>
    </row>
    <row r="80" spans="1:9" ht="24">
      <c r="A80" s="7" t="s">
        <v>76</v>
      </c>
      <c r="B80" s="5">
        <v>87792</v>
      </c>
      <c r="C80" s="8" t="s">
        <v>71</v>
      </c>
      <c r="D80" s="5" t="s">
        <v>34</v>
      </c>
      <c r="E80" s="9">
        <v>130</v>
      </c>
      <c r="F80" s="51">
        <v>25.73</v>
      </c>
      <c r="G80" s="51">
        <v>33.423299999999998</v>
      </c>
      <c r="H80" s="10">
        <f t="shared" ref="H80:H82" si="9">G80*E80</f>
        <v>4345.0289999999995</v>
      </c>
      <c r="I80" s="44"/>
    </row>
    <row r="81" spans="1:9">
      <c r="A81" s="7" t="s">
        <v>77</v>
      </c>
      <c r="B81" s="5">
        <v>5998</v>
      </c>
      <c r="C81" s="8" t="s">
        <v>148</v>
      </c>
      <c r="D81" s="5" t="s">
        <v>34</v>
      </c>
      <c r="E81" s="9">
        <v>59.8</v>
      </c>
      <c r="F81" s="51">
        <v>0.88</v>
      </c>
      <c r="G81" s="51">
        <v>1.1431</v>
      </c>
      <c r="H81" s="10">
        <f t="shared" si="9"/>
        <v>68.357379999999992</v>
      </c>
      <c r="I81" s="44"/>
    </row>
    <row r="82" spans="1:9" ht="48">
      <c r="A82" s="7" t="s">
        <v>78</v>
      </c>
      <c r="B82" s="5">
        <v>87265</v>
      </c>
      <c r="C82" s="8" t="s">
        <v>238</v>
      </c>
      <c r="D82" s="5" t="s">
        <v>34</v>
      </c>
      <c r="E82" s="9">
        <v>70.2</v>
      </c>
      <c r="F82" s="51">
        <v>45.81</v>
      </c>
      <c r="G82" s="51">
        <v>59.507100000000001</v>
      </c>
      <c r="H82" s="10">
        <f t="shared" si="9"/>
        <v>4177.3984200000004</v>
      </c>
      <c r="I82" s="44"/>
    </row>
    <row r="83" spans="1:9">
      <c r="A83" s="71" t="s">
        <v>237</v>
      </c>
      <c r="B83" s="72"/>
      <c r="C83" s="72"/>
      <c r="D83" s="72"/>
      <c r="E83" s="72"/>
      <c r="F83" s="72"/>
      <c r="G83" s="51">
        <f>SUM(G79:G82)</f>
        <v>98.139299999999992</v>
      </c>
      <c r="H83" s="10">
        <f>SUM(H79:H82)</f>
        <v>9119.3388000000014</v>
      </c>
      <c r="I83" s="44"/>
    </row>
    <row r="84" spans="1:9" ht="12" customHeight="1">
      <c r="A84" s="13" t="s">
        <v>79</v>
      </c>
      <c r="B84" s="96" t="s">
        <v>121</v>
      </c>
      <c r="C84" s="97"/>
      <c r="D84" s="97"/>
      <c r="E84" s="97"/>
      <c r="F84" s="97"/>
      <c r="G84" s="97"/>
      <c r="H84" s="98"/>
      <c r="I84" s="44"/>
    </row>
    <row r="85" spans="1:9" ht="24">
      <c r="A85" s="7" t="s">
        <v>239</v>
      </c>
      <c r="B85" s="5" t="s">
        <v>149</v>
      </c>
      <c r="C85" s="8" t="s">
        <v>150</v>
      </c>
      <c r="D85" s="5" t="s">
        <v>34</v>
      </c>
      <c r="E85" s="9">
        <v>13.65</v>
      </c>
      <c r="F85" s="51">
        <v>802.27</v>
      </c>
      <c r="G85" s="51">
        <v>1042.1489999999999</v>
      </c>
      <c r="H85" s="10">
        <f>G85*E85</f>
        <v>14225.333849999999</v>
      </c>
      <c r="I85" s="44"/>
    </row>
    <row r="86" spans="1:9" ht="24">
      <c r="A86" s="7" t="s">
        <v>240</v>
      </c>
      <c r="B86" s="5">
        <v>94559</v>
      </c>
      <c r="C86" s="8" t="s">
        <v>170</v>
      </c>
      <c r="D86" s="5" t="s">
        <v>34</v>
      </c>
      <c r="E86" s="9">
        <v>4.4000000000000004</v>
      </c>
      <c r="F86" s="51">
        <v>449.89</v>
      </c>
      <c r="G86" s="51">
        <v>584.40700000000004</v>
      </c>
      <c r="H86" s="10">
        <f>G86*E86</f>
        <v>2571.3908000000006</v>
      </c>
      <c r="I86" s="44"/>
    </row>
    <row r="87" spans="1:9">
      <c r="A87" s="71" t="s">
        <v>122</v>
      </c>
      <c r="B87" s="72"/>
      <c r="C87" s="72"/>
      <c r="D87" s="72"/>
      <c r="E87" s="72"/>
      <c r="F87" s="72"/>
      <c r="G87" s="51">
        <f>SUM(G85:G86)</f>
        <v>1626.556</v>
      </c>
      <c r="H87" s="10">
        <f>SUM(H85:H86)</f>
        <v>16796.72465</v>
      </c>
      <c r="I87" s="44"/>
    </row>
    <row r="88" spans="1:9" ht="15" customHeight="1">
      <c r="A88" s="13" t="s">
        <v>81</v>
      </c>
      <c r="B88" s="96" t="s">
        <v>80</v>
      </c>
      <c r="C88" s="97"/>
      <c r="D88" s="97"/>
      <c r="E88" s="97"/>
      <c r="F88" s="97"/>
      <c r="G88" s="97"/>
      <c r="H88" s="98"/>
      <c r="I88" s="44"/>
    </row>
    <row r="89" spans="1:9">
      <c r="A89" s="7" t="s">
        <v>83</v>
      </c>
      <c r="B89" s="5">
        <v>72122</v>
      </c>
      <c r="C89" s="8" t="s">
        <v>152</v>
      </c>
      <c r="D89" s="5" t="s">
        <v>34</v>
      </c>
      <c r="E89" s="9">
        <v>4.4000000000000004</v>
      </c>
      <c r="F89" s="51">
        <v>87.97</v>
      </c>
      <c r="G89" s="51">
        <v>114.273</v>
      </c>
      <c r="H89" s="10">
        <f>G89*E89</f>
        <v>502.80120000000005</v>
      </c>
      <c r="I89" s="44"/>
    </row>
    <row r="90" spans="1:9">
      <c r="A90" s="71" t="s">
        <v>123</v>
      </c>
      <c r="B90" s="72"/>
      <c r="C90" s="72"/>
      <c r="D90" s="72"/>
      <c r="E90" s="72"/>
      <c r="F90" s="72"/>
      <c r="G90" s="51">
        <f>SUM(G89:G89)</f>
        <v>114.273</v>
      </c>
      <c r="H90" s="10">
        <f>SUM(H89:H89)</f>
        <v>502.80120000000005</v>
      </c>
      <c r="I90" s="44"/>
    </row>
    <row r="91" spans="1:9" ht="15" customHeight="1">
      <c r="A91" s="13" t="s">
        <v>86</v>
      </c>
      <c r="B91" s="96" t="s">
        <v>82</v>
      </c>
      <c r="C91" s="97"/>
      <c r="D91" s="97"/>
      <c r="E91" s="97"/>
      <c r="F91" s="97"/>
      <c r="G91" s="97"/>
      <c r="H91" s="98"/>
      <c r="I91" s="44"/>
    </row>
    <row r="92" spans="1:9" ht="24">
      <c r="A92" s="7" t="s">
        <v>87</v>
      </c>
      <c r="B92" s="5">
        <v>88485</v>
      </c>
      <c r="C92" s="8" t="s">
        <v>84</v>
      </c>
      <c r="D92" s="5" t="s">
        <v>34</v>
      </c>
      <c r="E92" s="9">
        <v>59.8</v>
      </c>
      <c r="F92" s="51">
        <v>1.73</v>
      </c>
      <c r="G92" s="51">
        <v>2.2473000000000001</v>
      </c>
      <c r="H92" s="10">
        <f>G92*E92</f>
        <v>134.38854000000001</v>
      </c>
      <c r="I92" s="44"/>
    </row>
    <row r="93" spans="1:9" ht="24">
      <c r="A93" s="7" t="s">
        <v>88</v>
      </c>
      <c r="B93" s="5">
        <v>88489</v>
      </c>
      <c r="C93" s="8" t="s">
        <v>85</v>
      </c>
      <c r="D93" s="5" t="s">
        <v>34</v>
      </c>
      <c r="E93" s="9">
        <v>59.8</v>
      </c>
      <c r="F93" s="51">
        <v>10.49</v>
      </c>
      <c r="G93" s="51">
        <v>13.6266</v>
      </c>
      <c r="H93" s="10">
        <f t="shared" ref="H93:H94" si="10">G93*E93</f>
        <v>814.87067999999999</v>
      </c>
      <c r="I93" s="44"/>
    </row>
    <row r="94" spans="1:9" ht="24">
      <c r="A94" s="7" t="s">
        <v>241</v>
      </c>
      <c r="B94" s="5" t="s">
        <v>242</v>
      </c>
      <c r="C94" s="8" t="s">
        <v>243</v>
      </c>
      <c r="D94" s="5" t="s">
        <v>34</v>
      </c>
      <c r="E94" s="9">
        <v>18.05</v>
      </c>
      <c r="F94" s="51">
        <v>22.22</v>
      </c>
      <c r="G94" s="51">
        <v>28.863600000000002</v>
      </c>
      <c r="H94" s="10">
        <f t="shared" si="10"/>
        <v>520.98798000000011</v>
      </c>
      <c r="I94" s="44"/>
    </row>
    <row r="95" spans="1:9">
      <c r="A95" s="71" t="s">
        <v>124</v>
      </c>
      <c r="B95" s="72"/>
      <c r="C95" s="72"/>
      <c r="D95" s="72"/>
      <c r="E95" s="72"/>
      <c r="F95" s="72"/>
      <c r="G95" s="51">
        <f>SUM(G92:G94)</f>
        <v>44.737499999999997</v>
      </c>
      <c r="H95" s="10">
        <f>SUM(H92:H94)</f>
        <v>1470.2472000000002</v>
      </c>
      <c r="I95" s="44"/>
    </row>
    <row r="96" spans="1:9" ht="12.75" customHeight="1">
      <c r="A96" s="13" t="s">
        <v>91</v>
      </c>
      <c r="B96" s="96" t="s">
        <v>250</v>
      </c>
      <c r="C96" s="97"/>
      <c r="D96" s="97"/>
      <c r="E96" s="97"/>
      <c r="F96" s="97"/>
      <c r="G96" s="97"/>
      <c r="H96" s="98"/>
      <c r="I96" s="44"/>
    </row>
    <row r="97" spans="1:9" ht="48">
      <c r="A97" s="7" t="s">
        <v>92</v>
      </c>
      <c r="B97" s="5" t="s">
        <v>171</v>
      </c>
      <c r="C97" s="8" t="s">
        <v>172</v>
      </c>
      <c r="D97" s="5" t="s">
        <v>151</v>
      </c>
      <c r="E97" s="9">
        <v>1</v>
      </c>
      <c r="F97" s="51">
        <v>56.15</v>
      </c>
      <c r="G97" s="51">
        <v>72.938999999999993</v>
      </c>
      <c r="H97" s="10">
        <f>G97*E97</f>
        <v>72.938999999999993</v>
      </c>
      <c r="I97" s="44"/>
    </row>
    <row r="98" spans="1:9" ht="36">
      <c r="A98" s="7" t="s">
        <v>96</v>
      </c>
      <c r="B98" s="5">
        <v>91927</v>
      </c>
      <c r="C98" s="8" t="s">
        <v>153</v>
      </c>
      <c r="D98" s="5" t="s">
        <v>39</v>
      </c>
      <c r="E98" s="9">
        <v>135</v>
      </c>
      <c r="F98" s="51">
        <v>3.16</v>
      </c>
      <c r="G98" s="51">
        <v>4.1048</v>
      </c>
      <c r="H98" s="10">
        <f t="shared" ref="H98:H103" si="11">G98*E98</f>
        <v>554.14800000000002</v>
      </c>
      <c r="I98" s="44"/>
    </row>
    <row r="99" spans="1:9" ht="36">
      <c r="A99" s="7" t="s">
        <v>244</v>
      </c>
      <c r="B99" s="5">
        <v>91925</v>
      </c>
      <c r="C99" s="8" t="s">
        <v>154</v>
      </c>
      <c r="D99" s="5" t="s">
        <v>39</v>
      </c>
      <c r="E99" s="9">
        <v>51.2</v>
      </c>
      <c r="F99" s="51">
        <v>2.35</v>
      </c>
      <c r="G99" s="51">
        <v>3.0528</v>
      </c>
      <c r="H99" s="10">
        <f t="shared" si="11"/>
        <v>156.30336</v>
      </c>
      <c r="I99" s="44"/>
    </row>
    <row r="100" spans="1:9" ht="36">
      <c r="A100" s="7" t="s">
        <v>245</v>
      </c>
      <c r="B100" s="5">
        <v>91834</v>
      </c>
      <c r="C100" s="8" t="s">
        <v>155</v>
      </c>
      <c r="D100" s="5" t="s">
        <v>39</v>
      </c>
      <c r="E100" s="9">
        <v>67.5</v>
      </c>
      <c r="F100" s="51">
        <v>5.35</v>
      </c>
      <c r="G100" s="51">
        <v>6.9496000000000002</v>
      </c>
      <c r="H100" s="10">
        <f t="shared" si="11"/>
        <v>469.09800000000001</v>
      </c>
      <c r="I100" s="44"/>
    </row>
    <row r="101" spans="1:9" ht="24">
      <c r="A101" s="7" t="s">
        <v>105</v>
      </c>
      <c r="B101" s="5">
        <v>72339</v>
      </c>
      <c r="C101" s="8" t="s">
        <v>248</v>
      </c>
      <c r="D101" s="5" t="s">
        <v>151</v>
      </c>
      <c r="E101" s="9">
        <v>15</v>
      </c>
      <c r="F101" s="51">
        <v>49.94</v>
      </c>
      <c r="G101" s="51">
        <v>64.872</v>
      </c>
      <c r="H101" s="10">
        <f t="shared" si="11"/>
        <v>973.08</v>
      </c>
      <c r="I101" s="44"/>
    </row>
    <row r="102" spans="1:9" ht="24">
      <c r="A102" s="7" t="s">
        <v>246</v>
      </c>
      <c r="B102" s="5" t="s">
        <v>89</v>
      </c>
      <c r="C102" s="8" t="s">
        <v>90</v>
      </c>
      <c r="D102" s="5" t="s">
        <v>151</v>
      </c>
      <c r="E102" s="9">
        <v>3</v>
      </c>
      <c r="F102" s="51">
        <v>12.92</v>
      </c>
      <c r="G102" s="51">
        <v>16.783000000000001</v>
      </c>
      <c r="H102" s="10">
        <f t="shared" si="11"/>
        <v>50.349000000000004</v>
      </c>
      <c r="I102" s="44"/>
    </row>
    <row r="103" spans="1:9" ht="24">
      <c r="A103" s="7" t="s">
        <v>247</v>
      </c>
      <c r="B103" s="5">
        <v>97589</v>
      </c>
      <c r="C103" s="8" t="s">
        <v>249</v>
      </c>
      <c r="D103" s="5" t="s">
        <v>151</v>
      </c>
      <c r="E103" s="9">
        <v>8</v>
      </c>
      <c r="F103" s="51">
        <v>24.74</v>
      </c>
      <c r="G103" s="51">
        <v>32.137</v>
      </c>
      <c r="H103" s="10">
        <f t="shared" si="11"/>
        <v>257.096</v>
      </c>
      <c r="I103" s="44"/>
    </row>
    <row r="104" spans="1:9">
      <c r="A104" s="71" t="s">
        <v>251</v>
      </c>
      <c r="B104" s="72"/>
      <c r="C104" s="72"/>
      <c r="D104" s="72"/>
      <c r="E104" s="72"/>
      <c r="F104" s="72"/>
      <c r="G104" s="51">
        <f>SUM(G97:G103)</f>
        <v>200.83820000000003</v>
      </c>
      <c r="H104" s="10">
        <f t="shared" ref="H104" si="12">SUM(H97:H103)</f>
        <v>2533.0133600000004</v>
      </c>
      <c r="I104" s="44"/>
    </row>
    <row r="105" spans="1:9" ht="12.75" customHeight="1">
      <c r="A105" s="13" t="s">
        <v>106</v>
      </c>
      <c r="B105" s="96" t="s">
        <v>93</v>
      </c>
      <c r="C105" s="97"/>
      <c r="D105" s="97"/>
      <c r="E105" s="97"/>
      <c r="F105" s="97"/>
      <c r="G105" s="97"/>
      <c r="H105" s="98"/>
      <c r="I105" s="44"/>
    </row>
    <row r="106" spans="1:9">
      <c r="A106" s="13" t="s">
        <v>107</v>
      </c>
      <c r="B106" s="56"/>
      <c r="C106" s="96" t="s">
        <v>94</v>
      </c>
      <c r="D106" s="97"/>
      <c r="E106" s="97"/>
      <c r="F106" s="97"/>
      <c r="G106" s="97"/>
      <c r="H106" s="98"/>
      <c r="I106" s="44"/>
    </row>
    <row r="107" spans="1:9" ht="36">
      <c r="A107" s="7" t="s">
        <v>252</v>
      </c>
      <c r="B107" s="58">
        <v>86904</v>
      </c>
      <c r="C107" s="59" t="s">
        <v>173</v>
      </c>
      <c r="D107" s="5" t="s">
        <v>151</v>
      </c>
      <c r="E107" s="9">
        <v>4</v>
      </c>
      <c r="F107" s="51">
        <v>107.7</v>
      </c>
      <c r="G107" s="51">
        <v>139.90199999999999</v>
      </c>
      <c r="H107" s="10">
        <f>G107*E107</f>
        <v>559.60799999999995</v>
      </c>
      <c r="I107" s="44"/>
    </row>
    <row r="108" spans="1:9" ht="24">
      <c r="A108" s="7" t="s">
        <v>253</v>
      </c>
      <c r="B108" s="5">
        <v>86906</v>
      </c>
      <c r="C108" s="8" t="s">
        <v>95</v>
      </c>
      <c r="D108" s="5" t="s">
        <v>151</v>
      </c>
      <c r="E108" s="9">
        <v>4</v>
      </c>
      <c r="F108" s="51">
        <v>64.31</v>
      </c>
      <c r="G108" s="51">
        <v>83.537999999999997</v>
      </c>
      <c r="H108" s="10">
        <f t="shared" ref="H108:H112" si="13">G108*E108</f>
        <v>334.15199999999999</v>
      </c>
      <c r="I108" s="44"/>
    </row>
    <row r="109" spans="1:9" ht="24">
      <c r="A109" s="7" t="s">
        <v>254</v>
      </c>
      <c r="B109" s="5">
        <v>86902</v>
      </c>
      <c r="C109" s="8" t="s">
        <v>257</v>
      </c>
      <c r="D109" s="5" t="s">
        <v>151</v>
      </c>
      <c r="E109" s="9">
        <v>5</v>
      </c>
      <c r="F109" s="51">
        <v>200.91</v>
      </c>
      <c r="G109" s="51">
        <v>260.98200000000003</v>
      </c>
      <c r="H109" s="10">
        <f t="shared" si="13"/>
        <v>1304.9100000000001</v>
      </c>
      <c r="I109" s="44"/>
    </row>
    <row r="110" spans="1:9" ht="36">
      <c r="A110" s="7" t="s">
        <v>255</v>
      </c>
      <c r="B110" s="5"/>
      <c r="C110" s="8" t="s">
        <v>258</v>
      </c>
      <c r="D110" s="5" t="s">
        <v>151</v>
      </c>
      <c r="E110" s="9">
        <v>1</v>
      </c>
      <c r="F110" s="51">
        <v>664.96</v>
      </c>
      <c r="G110" s="51">
        <v>863.78300000000002</v>
      </c>
      <c r="H110" s="10">
        <f t="shared" si="13"/>
        <v>863.78300000000002</v>
      </c>
      <c r="I110" s="44"/>
    </row>
    <row r="111" spans="1:9" ht="36">
      <c r="A111" s="7" t="s">
        <v>255</v>
      </c>
      <c r="B111" s="5">
        <v>89356</v>
      </c>
      <c r="C111" s="8" t="s">
        <v>174</v>
      </c>
      <c r="D111" s="5" t="s">
        <v>39</v>
      </c>
      <c r="E111" s="9">
        <v>22.2</v>
      </c>
      <c r="F111" s="51">
        <v>15.64</v>
      </c>
      <c r="G111" s="51">
        <v>20.315999999999999</v>
      </c>
      <c r="H111" s="10">
        <f t="shared" si="13"/>
        <v>451.01519999999994</v>
      </c>
      <c r="I111" s="44"/>
    </row>
    <row r="112" spans="1:9" ht="24">
      <c r="A112" s="7" t="s">
        <v>256</v>
      </c>
      <c r="B112" s="5">
        <v>89351</v>
      </c>
      <c r="C112" s="8" t="s">
        <v>156</v>
      </c>
      <c r="D112" s="5" t="s">
        <v>151</v>
      </c>
      <c r="E112" s="9">
        <v>5</v>
      </c>
      <c r="F112" s="51">
        <v>35.380000000000003</v>
      </c>
      <c r="G112" s="51">
        <v>45.957999999999998</v>
      </c>
      <c r="H112" s="10">
        <f t="shared" si="13"/>
        <v>229.79</v>
      </c>
      <c r="I112" s="44"/>
    </row>
    <row r="113" spans="1:9">
      <c r="A113" s="13" t="s">
        <v>176</v>
      </c>
      <c r="B113" s="56"/>
      <c r="C113" s="96" t="s">
        <v>97</v>
      </c>
      <c r="D113" s="97"/>
      <c r="E113" s="97"/>
      <c r="F113" s="97"/>
      <c r="G113" s="97"/>
      <c r="H113" s="98"/>
      <c r="I113" s="44"/>
    </row>
    <row r="114" spans="1:9" ht="60">
      <c r="A114" s="7" t="s">
        <v>259</v>
      </c>
      <c r="B114" s="5" t="s">
        <v>98</v>
      </c>
      <c r="C114" s="8" t="s">
        <v>99</v>
      </c>
      <c r="D114" s="5" t="s">
        <v>151</v>
      </c>
      <c r="E114" s="9">
        <v>3</v>
      </c>
      <c r="F114" s="51">
        <v>136.61000000000001</v>
      </c>
      <c r="G114" s="51">
        <v>177.45599999999999</v>
      </c>
      <c r="H114" s="10">
        <f>G114*E114</f>
        <v>532.36799999999994</v>
      </c>
      <c r="I114" s="44"/>
    </row>
    <row r="115" spans="1:9" ht="36">
      <c r="A115" s="7" t="s">
        <v>260</v>
      </c>
      <c r="B115" s="5">
        <v>89707</v>
      </c>
      <c r="C115" s="8" t="s">
        <v>100</v>
      </c>
      <c r="D115" s="5" t="s">
        <v>151</v>
      </c>
      <c r="E115" s="9">
        <v>5</v>
      </c>
      <c r="F115" s="51">
        <v>21.19</v>
      </c>
      <c r="G115" s="51">
        <v>27.526</v>
      </c>
      <c r="H115" s="10">
        <f t="shared" ref="H115:H120" si="14">G115*E115</f>
        <v>137.63</v>
      </c>
      <c r="I115" s="44"/>
    </row>
    <row r="116" spans="1:9" ht="24">
      <c r="A116" s="7" t="s">
        <v>261</v>
      </c>
      <c r="B116" s="5">
        <v>89711</v>
      </c>
      <c r="C116" s="8" t="s">
        <v>175</v>
      </c>
      <c r="D116" s="5" t="s">
        <v>39</v>
      </c>
      <c r="E116" s="9">
        <v>2.1</v>
      </c>
      <c r="F116" s="51">
        <v>12.47</v>
      </c>
      <c r="G116" s="51">
        <v>16.199000000000002</v>
      </c>
      <c r="H116" s="10">
        <f t="shared" si="14"/>
        <v>34.017900000000004</v>
      </c>
      <c r="I116" s="44"/>
    </row>
    <row r="117" spans="1:9" ht="24">
      <c r="A117" s="7" t="s">
        <v>262</v>
      </c>
      <c r="B117" s="5">
        <v>89712</v>
      </c>
      <c r="C117" s="8" t="s">
        <v>101</v>
      </c>
      <c r="D117" s="5" t="s">
        <v>39</v>
      </c>
      <c r="E117" s="9">
        <v>23.26</v>
      </c>
      <c r="F117" s="51">
        <v>18.41</v>
      </c>
      <c r="G117" s="51">
        <v>23.9145</v>
      </c>
      <c r="H117" s="10">
        <f t="shared" si="14"/>
        <v>556.25127000000009</v>
      </c>
      <c r="I117" s="44"/>
    </row>
    <row r="118" spans="1:9" ht="24">
      <c r="A118" s="7" t="s">
        <v>263</v>
      </c>
      <c r="B118" s="5">
        <v>89714</v>
      </c>
      <c r="C118" s="8" t="s">
        <v>102</v>
      </c>
      <c r="D118" s="5" t="s">
        <v>39</v>
      </c>
      <c r="E118" s="9">
        <v>29.4</v>
      </c>
      <c r="F118" s="51">
        <v>35.32</v>
      </c>
      <c r="G118" s="51">
        <v>45.880699999999997</v>
      </c>
      <c r="H118" s="10">
        <f t="shared" si="14"/>
        <v>1348.89258</v>
      </c>
      <c r="I118" s="44"/>
    </row>
    <row r="119" spans="1:9" ht="48">
      <c r="A119" s="7" t="s">
        <v>264</v>
      </c>
      <c r="B119" s="5">
        <v>95463</v>
      </c>
      <c r="C119" s="8" t="s">
        <v>103</v>
      </c>
      <c r="D119" s="5" t="s">
        <v>104</v>
      </c>
      <c r="E119" s="9">
        <v>1</v>
      </c>
      <c r="F119" s="51">
        <v>1328.9</v>
      </c>
      <c r="G119" s="51">
        <v>1726.241</v>
      </c>
      <c r="H119" s="10">
        <f t="shared" si="14"/>
        <v>1726.241</v>
      </c>
      <c r="I119" s="44"/>
    </row>
    <row r="120" spans="1:9">
      <c r="A120" s="7" t="s">
        <v>265</v>
      </c>
      <c r="B120" s="5" t="s">
        <v>65</v>
      </c>
      <c r="C120" s="8" t="s">
        <v>157</v>
      </c>
      <c r="D120" s="5" t="s">
        <v>151</v>
      </c>
      <c r="E120" s="9">
        <v>2</v>
      </c>
      <c r="F120" s="51">
        <v>72.3</v>
      </c>
      <c r="G120" s="51">
        <v>93.918000000000006</v>
      </c>
      <c r="H120" s="10">
        <f t="shared" si="14"/>
        <v>187.83600000000001</v>
      </c>
      <c r="I120" s="44"/>
    </row>
    <row r="121" spans="1:9">
      <c r="A121" s="71" t="s">
        <v>125</v>
      </c>
      <c r="B121" s="72"/>
      <c r="C121" s="72"/>
      <c r="D121" s="72"/>
      <c r="E121" s="72"/>
      <c r="F121" s="72"/>
      <c r="G121" s="51">
        <f>SUM(G107:G120)</f>
        <v>3525.6142000000004</v>
      </c>
      <c r="H121" s="10">
        <f>SUM(H107:H120)</f>
        <v>8266.4949499999984</v>
      </c>
      <c r="I121" s="44"/>
    </row>
    <row r="122" spans="1:9">
      <c r="A122" s="13" t="s">
        <v>108</v>
      </c>
      <c r="B122" s="73" t="s">
        <v>179</v>
      </c>
      <c r="C122" s="73"/>
      <c r="D122" s="5"/>
      <c r="E122" s="9"/>
      <c r="F122" s="12"/>
      <c r="G122" s="12"/>
      <c r="H122" s="18"/>
    </row>
    <row r="123" spans="1:9" ht="36">
      <c r="A123" s="7" t="s">
        <v>177</v>
      </c>
      <c r="B123" s="5">
        <v>97094</v>
      </c>
      <c r="C123" s="8" t="s">
        <v>184</v>
      </c>
      <c r="D123" s="5" t="s">
        <v>34</v>
      </c>
      <c r="E123" s="9">
        <v>44.36</v>
      </c>
      <c r="F123" s="51">
        <v>404.15</v>
      </c>
      <c r="G123" s="51">
        <v>524.99069999999995</v>
      </c>
      <c r="H123" s="10">
        <f>G123*E123</f>
        <v>23288.587451999996</v>
      </c>
    </row>
    <row r="124" spans="1:9" ht="24">
      <c r="A124" s="7" t="s">
        <v>266</v>
      </c>
      <c r="B124" s="5">
        <v>95276</v>
      </c>
      <c r="C124" s="25" t="s">
        <v>185</v>
      </c>
      <c r="D124" s="5" t="s">
        <v>186</v>
      </c>
      <c r="E124" s="9">
        <v>50</v>
      </c>
      <c r="F124" s="51">
        <v>3.12</v>
      </c>
      <c r="G124" s="51">
        <v>4.0526999999999997</v>
      </c>
      <c r="H124" s="10">
        <f t="shared" ref="H124:H126" si="15">G124*E124</f>
        <v>202.63499999999999</v>
      </c>
    </row>
    <row r="125" spans="1:9">
      <c r="A125" s="7" t="s">
        <v>267</v>
      </c>
      <c r="B125" s="26">
        <v>68328</v>
      </c>
      <c r="C125" s="27" t="s">
        <v>271</v>
      </c>
      <c r="D125" s="5" t="s">
        <v>187</v>
      </c>
      <c r="E125" s="9">
        <v>402</v>
      </c>
      <c r="F125" s="51">
        <v>11.78</v>
      </c>
      <c r="G125" s="51">
        <v>15.302199999999999</v>
      </c>
      <c r="H125" s="10">
        <f t="shared" si="15"/>
        <v>6151.4843999999994</v>
      </c>
    </row>
    <row r="126" spans="1:9" ht="20.399999999999999">
      <c r="A126" s="7" t="s">
        <v>268</v>
      </c>
      <c r="B126" s="26">
        <v>41595</v>
      </c>
      <c r="C126" s="27" t="s">
        <v>188</v>
      </c>
      <c r="D126" s="5" t="s">
        <v>187</v>
      </c>
      <c r="E126" s="9">
        <v>443.61</v>
      </c>
      <c r="F126" s="51">
        <v>9.25</v>
      </c>
      <c r="G126" s="51">
        <v>12.015700000000001</v>
      </c>
      <c r="H126" s="10">
        <f t="shared" si="15"/>
        <v>5330.2846770000006</v>
      </c>
    </row>
    <row r="127" spans="1:9">
      <c r="A127" s="71" t="s">
        <v>180</v>
      </c>
      <c r="B127" s="72"/>
      <c r="C127" s="72"/>
      <c r="D127" s="72"/>
      <c r="E127" s="72"/>
      <c r="F127" s="72"/>
      <c r="G127" s="51">
        <f>SUM(G123:G126)</f>
        <v>556.36129999999991</v>
      </c>
      <c r="H127" s="10">
        <f>SUM(H123:H126)</f>
        <v>34972.991528999999</v>
      </c>
    </row>
    <row r="128" spans="1:9">
      <c r="A128" s="13" t="s">
        <v>269</v>
      </c>
      <c r="B128" s="73" t="s">
        <v>109</v>
      </c>
      <c r="C128" s="73"/>
      <c r="D128" s="5"/>
      <c r="E128" s="9"/>
      <c r="F128" s="12"/>
      <c r="G128" s="12"/>
      <c r="H128" s="18"/>
    </row>
    <row r="129" spans="1:10" ht="24">
      <c r="A129" s="7" t="s">
        <v>270</v>
      </c>
      <c r="B129" s="5">
        <v>25400</v>
      </c>
      <c r="C129" s="8" t="s">
        <v>272</v>
      </c>
      <c r="D129" s="5" t="s">
        <v>151</v>
      </c>
      <c r="E129" s="9">
        <v>1</v>
      </c>
      <c r="F129" s="51">
        <v>1173.01</v>
      </c>
      <c r="G129" s="51">
        <v>1523.74</v>
      </c>
      <c r="H129" s="10">
        <f>G129*E129</f>
        <v>1523.74</v>
      </c>
    </row>
    <row r="130" spans="1:10">
      <c r="A130" s="71" t="s">
        <v>126</v>
      </c>
      <c r="B130" s="72"/>
      <c r="C130" s="72"/>
      <c r="D130" s="72"/>
      <c r="E130" s="72"/>
      <c r="F130" s="72"/>
      <c r="G130" s="51">
        <f>SUM(G129:G129)</f>
        <v>1523.74</v>
      </c>
      <c r="H130" s="10">
        <f>SUM(H129:H129)</f>
        <v>1523.74</v>
      </c>
    </row>
    <row r="131" spans="1:10">
      <c r="A131" s="13" t="s">
        <v>273</v>
      </c>
      <c r="B131" s="73" t="s">
        <v>275</v>
      </c>
      <c r="C131" s="73"/>
      <c r="D131" s="5"/>
      <c r="E131" s="9"/>
      <c r="F131" s="12"/>
      <c r="G131" s="12"/>
      <c r="H131" s="18"/>
      <c r="J131" s="15"/>
    </row>
    <row r="132" spans="1:10">
      <c r="A132" s="7" t="s">
        <v>274</v>
      </c>
      <c r="B132" s="5">
        <v>9537</v>
      </c>
      <c r="C132" s="8" t="s">
        <v>110</v>
      </c>
      <c r="D132" s="5" t="s">
        <v>34</v>
      </c>
      <c r="E132" s="9">
        <v>443.61</v>
      </c>
      <c r="F132" s="51">
        <v>2.2200000000000002</v>
      </c>
      <c r="G132" s="51">
        <v>2.8840300000000001</v>
      </c>
      <c r="H132" s="10">
        <f>G132*E132</f>
        <v>1279.3845483</v>
      </c>
      <c r="J132" s="14"/>
    </row>
    <row r="133" spans="1:10" ht="12.6" thickBot="1">
      <c r="A133" s="74" t="s">
        <v>276</v>
      </c>
      <c r="B133" s="75"/>
      <c r="C133" s="75"/>
      <c r="D133" s="75"/>
      <c r="E133" s="75"/>
      <c r="F133" s="75"/>
      <c r="G133" s="63">
        <f>SUM(G132:G132)</f>
        <v>2.8840300000000001</v>
      </c>
      <c r="H133" s="64">
        <f>SUM(H132:H132)</f>
        <v>1279.3845483</v>
      </c>
      <c r="J133" s="14"/>
    </row>
    <row r="134" spans="1:10" ht="12.6" thickBot="1">
      <c r="A134" s="66" t="s">
        <v>17</v>
      </c>
      <c r="B134" s="67"/>
      <c r="C134" s="67"/>
      <c r="D134" s="67"/>
      <c r="E134" s="67"/>
      <c r="F134" s="67"/>
      <c r="G134" s="28">
        <f>ROUND(SUM(G9:G133)/2,3)</f>
        <v>13562.43</v>
      </c>
      <c r="H134" s="28">
        <f>SUM(H9:H133)/2</f>
        <v>125456.42822529997</v>
      </c>
      <c r="I134" s="23"/>
      <c r="J134" s="24"/>
    </row>
    <row r="135" spans="1:10">
      <c r="A135" s="68" t="s">
        <v>280</v>
      </c>
      <c r="B135" s="68"/>
      <c r="C135" s="68"/>
      <c r="D135" s="29"/>
      <c r="E135" s="29"/>
      <c r="F135" s="29"/>
      <c r="G135" s="29"/>
      <c r="H135" s="29"/>
      <c r="J135" s="14"/>
    </row>
    <row r="136" spans="1:10">
      <c r="A136" s="29"/>
      <c r="B136" s="29"/>
      <c r="C136" s="6"/>
      <c r="D136" s="29"/>
      <c r="E136" s="29"/>
      <c r="F136" s="29" t="s">
        <v>181</v>
      </c>
      <c r="G136" s="29"/>
      <c r="H136" s="30"/>
    </row>
    <row r="137" spans="1:10" ht="13.8">
      <c r="A137" s="37"/>
      <c r="B137" s="29"/>
      <c r="C137" s="6"/>
      <c r="D137" s="29"/>
      <c r="E137" s="29"/>
      <c r="F137" s="29" t="s">
        <v>182</v>
      </c>
      <c r="G137" s="29"/>
      <c r="H137" s="30"/>
    </row>
    <row r="138" spans="1:10">
      <c r="A138" s="29"/>
      <c r="B138" s="29"/>
      <c r="C138" s="6"/>
      <c r="D138" s="29"/>
      <c r="E138" s="29"/>
      <c r="F138" s="29" t="s">
        <v>183</v>
      </c>
      <c r="G138" s="29"/>
      <c r="H138" s="29"/>
    </row>
    <row r="141" spans="1:10" ht="12.75" customHeight="1"/>
    <row r="142" spans="1:10" ht="13.8">
      <c r="A142" s="33"/>
      <c r="B142" s="2"/>
      <c r="C142" s="1"/>
      <c r="D142" s="2"/>
      <c r="E142" s="2"/>
      <c r="F142" s="2"/>
      <c r="G142" s="2"/>
    </row>
    <row r="143" spans="1:10" ht="13.8">
      <c r="A143" s="2"/>
      <c r="B143" s="2"/>
      <c r="C143" s="1"/>
      <c r="D143" s="2"/>
      <c r="E143" s="2"/>
      <c r="F143" s="2"/>
      <c r="G143" s="2"/>
    </row>
    <row r="144" spans="1:10" ht="14.4">
      <c r="D144" s="69"/>
      <c r="E144" s="69"/>
      <c r="F144" s="69"/>
      <c r="G144" s="42"/>
    </row>
    <row r="145" spans="4:7" ht="14.4">
      <c r="D145" s="70"/>
      <c r="E145" s="70"/>
      <c r="F145" s="70"/>
      <c r="G145" s="43"/>
    </row>
    <row r="146" spans="4:7" ht="14.4">
      <c r="D146" s="42"/>
      <c r="E146" s="42"/>
      <c r="G146" s="42"/>
    </row>
    <row r="147" spans="4:7" ht="14.4">
      <c r="D147" s="42"/>
      <c r="E147" s="42"/>
      <c r="G147" s="43"/>
    </row>
    <row r="148" spans="4:7" ht="14.4">
      <c r="D148" s="42"/>
      <c r="E148" s="42"/>
      <c r="G148" s="42"/>
    </row>
    <row r="149" spans="4:7" ht="14.4">
      <c r="E149" s="43"/>
      <c r="G149" s="33"/>
    </row>
  </sheetData>
  <mergeCells count="40">
    <mergeCell ref="A4:B4"/>
    <mergeCell ref="C4:H4"/>
    <mergeCell ref="A1:H1"/>
    <mergeCell ref="A2:B2"/>
    <mergeCell ref="C2:H2"/>
    <mergeCell ref="A3:B3"/>
    <mergeCell ref="C3:H3"/>
    <mergeCell ref="A5:B5"/>
    <mergeCell ref="C5:G5"/>
    <mergeCell ref="A6:A7"/>
    <mergeCell ref="B6:B7"/>
    <mergeCell ref="C6:C7"/>
    <mergeCell ref="D6:D7"/>
    <mergeCell ref="E6:E7"/>
    <mergeCell ref="F6:G6"/>
    <mergeCell ref="A13:F13"/>
    <mergeCell ref="A25:F25"/>
    <mergeCell ref="K28:S28"/>
    <mergeCell ref="A43:F43"/>
    <mergeCell ref="A58:F58"/>
    <mergeCell ref="A63:F63"/>
    <mergeCell ref="A66:F66"/>
    <mergeCell ref="A71:F71"/>
    <mergeCell ref="A77:F77"/>
    <mergeCell ref="A83:F83"/>
    <mergeCell ref="B122:C122"/>
    <mergeCell ref="A87:F87"/>
    <mergeCell ref="A90:F90"/>
    <mergeCell ref="A95:F95"/>
    <mergeCell ref="A104:F104"/>
    <mergeCell ref="A121:F121"/>
    <mergeCell ref="A134:F134"/>
    <mergeCell ref="A135:C135"/>
    <mergeCell ref="D144:F144"/>
    <mergeCell ref="D145:F145"/>
    <mergeCell ref="A127:F127"/>
    <mergeCell ref="B128:C128"/>
    <mergeCell ref="A130:F130"/>
    <mergeCell ref="B131:C131"/>
    <mergeCell ref="A133:F133"/>
  </mergeCells>
  <pageMargins left="0.59055118110236227" right="0.4" top="2.1555555555555554" bottom="0.78740157480314965" header="0.31496062992125984" footer="0.31496062992125984"/>
  <pageSetup paperSize="9" scale="79" fitToHeight="0" orientation="portrait" r:id="rId1"/>
  <headerFooter>
    <oddHeader>&amp;C&amp;G</oddHeader>
    <oddFooter>&amp;R&amp;P</oddFooter>
  </headerFooter>
  <rowBreaks count="1" manualBreakCount="1">
    <brk id="10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8"/>
  <sheetViews>
    <sheetView view="pageBreakPreview" topLeftCell="A18" zoomScaleSheetLayoutView="100" workbookViewId="0">
      <selection activeCell="B51" sqref="B51"/>
    </sheetView>
  </sheetViews>
  <sheetFormatPr defaultColWidth="9.109375" defaultRowHeight="13.8"/>
  <cols>
    <col min="1" max="1" width="5.44140625" style="16" customWidth="1"/>
    <col min="2" max="2" width="10.109375" style="16" customWidth="1"/>
    <col min="3" max="3" width="11" style="16" bestFit="1" customWidth="1"/>
    <col min="4" max="4" width="13.44140625" style="3" customWidth="1"/>
    <col min="5" max="5" width="7.33203125" style="3" customWidth="1"/>
    <col min="6" max="6" width="8.5546875" style="16" bestFit="1" customWidth="1"/>
    <col min="7" max="7" width="11.33203125" style="16" bestFit="1" customWidth="1"/>
    <col min="8" max="8" width="7.6640625" style="16" bestFit="1" customWidth="1"/>
    <col min="9" max="9" width="11.33203125" style="16" bestFit="1" customWidth="1"/>
    <col min="10" max="10" width="6.6640625" style="16" customWidth="1"/>
    <col min="11" max="11" width="11.33203125" style="16" bestFit="1" customWidth="1"/>
    <col min="12" max="12" width="6.6640625" style="16" bestFit="1" customWidth="1"/>
    <col min="13" max="13" width="11.33203125" style="16" bestFit="1" customWidth="1"/>
    <col min="14" max="14" width="7.6640625" style="16" bestFit="1" customWidth="1"/>
    <col min="15" max="15" width="11.33203125" style="16" bestFit="1" customWidth="1"/>
    <col min="16" max="16" width="9.109375" style="16"/>
    <col min="17" max="17" width="9.88671875" style="16" bestFit="1" customWidth="1"/>
    <col min="18" max="16384" width="9.109375" style="16"/>
  </cols>
  <sheetData>
    <row r="1" spans="1:19" ht="15" customHeight="1">
      <c r="A1" s="86" t="s">
        <v>129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>
      <c r="A2" s="87" t="s">
        <v>128</v>
      </c>
      <c r="B2" s="87"/>
      <c r="C2" s="87" t="str">
        <f>'ORÇAMENTO '!C2:H2</f>
        <v>Prefeitura Municipal de Lavras do Sul</v>
      </c>
      <c r="D2" s="87"/>
      <c r="E2" s="87"/>
      <c r="F2" s="87"/>
      <c r="G2" s="87"/>
      <c r="H2" s="87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>
      <c r="A3" s="87" t="s">
        <v>31</v>
      </c>
      <c r="B3" s="87"/>
      <c r="C3" s="87" t="str">
        <f>'ORÇAMENTO '!C3:H3</f>
        <v>Reforma Quadra Poliesportiva e Sanitários/Vestiários</v>
      </c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>
      <c r="A4" s="87" t="s">
        <v>32</v>
      </c>
      <c r="B4" s="87"/>
      <c r="C4" s="87" t="str">
        <f>'ORÇAMENTO '!C4:H4</f>
        <v>Rua Borges de Medeiros esq. Pires Porto</v>
      </c>
      <c r="D4" s="87"/>
      <c r="E4" s="87"/>
      <c r="F4" s="87"/>
      <c r="G4" s="87"/>
      <c r="H4" s="87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>
      <c r="A5" s="87" t="s">
        <v>33</v>
      </c>
      <c r="B5" s="87"/>
      <c r="C5" s="87" t="str">
        <f>'ORÇAMENTO '!C5:H5</f>
        <v>Construção Civil</v>
      </c>
      <c r="D5" s="87"/>
      <c r="E5" s="87"/>
      <c r="F5" s="87"/>
      <c r="G5" s="87"/>
      <c r="H5" s="87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 s="3" customFormat="1">
      <c r="A6" s="86" t="s">
        <v>1</v>
      </c>
      <c r="B6" s="90" t="s">
        <v>13</v>
      </c>
      <c r="C6" s="90"/>
      <c r="D6" s="90" t="s">
        <v>15</v>
      </c>
      <c r="E6" s="90" t="s">
        <v>18</v>
      </c>
      <c r="F6" s="86" t="s">
        <v>19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s="3" customFormat="1">
      <c r="A7" s="86"/>
      <c r="B7" s="90"/>
      <c r="C7" s="90"/>
      <c r="D7" s="90"/>
      <c r="E7" s="90"/>
      <c r="F7" s="90" t="s">
        <v>20</v>
      </c>
      <c r="G7" s="90"/>
      <c r="H7" s="90" t="s">
        <v>21</v>
      </c>
      <c r="I7" s="90"/>
      <c r="J7" s="90" t="s">
        <v>22</v>
      </c>
      <c r="K7" s="90"/>
      <c r="L7" s="90" t="s">
        <v>23</v>
      </c>
      <c r="M7" s="90"/>
      <c r="N7" s="90" t="s">
        <v>127</v>
      </c>
      <c r="O7" s="90"/>
      <c r="P7" s="90" t="s">
        <v>158</v>
      </c>
      <c r="Q7" s="90"/>
      <c r="R7" s="90" t="s">
        <v>159</v>
      </c>
      <c r="S7" s="90"/>
    </row>
    <row r="8" spans="1:19" s="3" customFormat="1">
      <c r="A8" s="86"/>
      <c r="B8" s="90"/>
      <c r="C8" s="90"/>
      <c r="D8" s="90"/>
      <c r="E8" s="90"/>
      <c r="F8" s="46" t="s">
        <v>28</v>
      </c>
      <c r="G8" s="46" t="s">
        <v>27</v>
      </c>
      <c r="H8" s="46" t="s">
        <v>28</v>
      </c>
      <c r="I8" s="46" t="s">
        <v>27</v>
      </c>
      <c r="J8" s="46" t="s">
        <v>28</v>
      </c>
      <c r="K8" s="46" t="s">
        <v>27</v>
      </c>
      <c r="L8" s="46" t="s">
        <v>28</v>
      </c>
      <c r="M8" s="46" t="s">
        <v>27</v>
      </c>
      <c r="N8" s="46" t="s">
        <v>28</v>
      </c>
      <c r="O8" s="46" t="s">
        <v>27</v>
      </c>
      <c r="P8" s="46" t="s">
        <v>28</v>
      </c>
      <c r="Q8" s="46" t="s">
        <v>27</v>
      </c>
      <c r="R8" s="46" t="s">
        <v>28</v>
      </c>
      <c r="S8" s="46" t="s">
        <v>27</v>
      </c>
    </row>
    <row r="9" spans="1:19" s="3" customFormat="1">
      <c r="A9" s="41" t="s">
        <v>2</v>
      </c>
      <c r="B9" s="91" t="str">
        <f>'ORÇAMENTO '!B8:H8</f>
        <v>INSTALAÇÃO DA OBRA</v>
      </c>
      <c r="C9" s="91"/>
      <c r="D9" s="49">
        <f>'ORÇAMENTO '!H13</f>
        <v>5760.0517</v>
      </c>
      <c r="E9" s="47">
        <f>D9/$D$26</f>
        <v>4.591276662204985E-2</v>
      </c>
      <c r="F9" s="50">
        <v>1</v>
      </c>
      <c r="G9" s="19">
        <f>F9*D9</f>
        <v>5760.0517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>
      <c r="A10" s="41" t="s">
        <v>6</v>
      </c>
      <c r="B10" s="91" t="str">
        <f>'ORÇAMENTO '!B14:H14</f>
        <v>REMOÇÕES OU DEMOLIÇÕES</v>
      </c>
      <c r="C10" s="91"/>
      <c r="D10" s="19">
        <f>'ORÇAMENTO '!H25</f>
        <v>6643.2213389999997</v>
      </c>
      <c r="E10" s="47">
        <f>D10/$D$26</f>
        <v>5.2952418978483906E-2</v>
      </c>
      <c r="F10" s="47">
        <v>1</v>
      </c>
      <c r="G10" s="19">
        <f>F10*D10</f>
        <v>6643.2213389999997</v>
      </c>
      <c r="H10" s="47"/>
      <c r="I10" s="19"/>
      <c r="J10" s="47"/>
      <c r="K10" s="19"/>
      <c r="L10" s="47"/>
      <c r="M10" s="19"/>
      <c r="N10" s="47"/>
      <c r="O10" s="19"/>
      <c r="P10" s="47"/>
      <c r="Q10" s="19"/>
      <c r="R10" s="47"/>
      <c r="S10" s="19"/>
    </row>
    <row r="11" spans="1:19" s="40" customFormat="1">
      <c r="A11" s="41" t="s">
        <v>9</v>
      </c>
      <c r="B11" s="91" t="str">
        <f>'ORÇAMENTO '!B26:H26</f>
        <v>FUNDAÇÕES</v>
      </c>
      <c r="C11" s="91"/>
      <c r="D11" s="19">
        <f>'ORÇAMENTO '!H43</f>
        <v>9256.7847650000003</v>
      </c>
      <c r="E11" s="47">
        <f t="shared" ref="E11:E25" si="0">D11/$D$26</f>
        <v>7.378485831750288E-2</v>
      </c>
      <c r="F11" s="47"/>
      <c r="G11" s="19"/>
      <c r="H11" s="47">
        <v>1</v>
      </c>
      <c r="I11" s="19">
        <f>H11*D11</f>
        <v>9256.7847650000003</v>
      </c>
      <c r="J11" s="39"/>
      <c r="K11" s="38"/>
      <c r="L11" s="39"/>
      <c r="M11" s="38"/>
      <c r="N11" s="39"/>
      <c r="O11" s="38"/>
      <c r="P11" s="39"/>
      <c r="Q11" s="38"/>
      <c r="R11" s="39"/>
      <c r="S11" s="38"/>
    </row>
    <row r="12" spans="1:19">
      <c r="A12" s="41" t="s">
        <v>49</v>
      </c>
      <c r="B12" s="91" t="str">
        <f>'ORÇAMENTO '!B44:H44</f>
        <v>SUPRAESTRUTURA</v>
      </c>
      <c r="C12" s="91"/>
      <c r="D12" s="19">
        <f>'ORÇAMENTO '!H58</f>
        <v>7993.3716270000004</v>
      </c>
      <c r="E12" s="47">
        <f t="shared" si="0"/>
        <v>6.3714325000549202E-2</v>
      </c>
      <c r="F12" s="47"/>
      <c r="G12" s="19"/>
      <c r="H12" s="47"/>
      <c r="I12" s="19"/>
      <c r="J12" s="47">
        <v>0.6</v>
      </c>
      <c r="K12" s="19">
        <f>J12*D12</f>
        <v>4796.0229761999999</v>
      </c>
      <c r="L12" s="47">
        <v>0.4</v>
      </c>
      <c r="M12" s="19">
        <f>L12*D12</f>
        <v>3197.3486508000005</v>
      </c>
      <c r="N12" s="47"/>
      <c r="O12" s="19"/>
      <c r="P12" s="47"/>
      <c r="Q12" s="19"/>
      <c r="R12" s="47"/>
      <c r="S12" s="19"/>
    </row>
    <row r="13" spans="1:19">
      <c r="A13" s="41" t="s">
        <v>52</v>
      </c>
      <c r="B13" s="91" t="str">
        <f>'ORÇAMENTO '!B59:H59</f>
        <v>PAREDES EM GERAL</v>
      </c>
      <c r="C13" s="91"/>
      <c r="D13" s="19">
        <f>'ORÇAMENTO '!H63</f>
        <v>7494.8390849999987</v>
      </c>
      <c r="E13" s="47">
        <f t="shared" si="0"/>
        <v>5.9740574512451433E-2</v>
      </c>
      <c r="F13" s="47"/>
      <c r="G13" s="19"/>
      <c r="H13" s="47">
        <v>0.3</v>
      </c>
      <c r="I13" s="19">
        <f>H13*D13</f>
        <v>2248.4517254999996</v>
      </c>
      <c r="J13" s="47">
        <v>0.7</v>
      </c>
      <c r="K13" s="19">
        <f>J13*D13</f>
        <v>5246.3873594999986</v>
      </c>
      <c r="L13" s="47"/>
      <c r="M13" s="19"/>
      <c r="N13" s="47"/>
      <c r="O13" s="19"/>
      <c r="P13" s="47"/>
      <c r="Q13" s="19"/>
      <c r="R13" s="47"/>
      <c r="S13" s="19"/>
    </row>
    <row r="14" spans="1:19">
      <c r="A14" s="41" t="s">
        <v>56</v>
      </c>
      <c r="B14" s="91" t="str">
        <f>'ORÇAMENTO '!B64:H64</f>
        <v>IMPERMEABILIZAÇÃO</v>
      </c>
      <c r="C14" s="91"/>
      <c r="D14" s="19">
        <f>'ORÇAMENTO '!H66</f>
        <v>573.50075200000003</v>
      </c>
      <c r="E14" s="47">
        <f t="shared" si="0"/>
        <v>4.5713142095835857E-3</v>
      </c>
      <c r="F14" s="47"/>
      <c r="G14" s="19"/>
      <c r="H14" s="47">
        <v>1</v>
      </c>
      <c r="I14" s="19">
        <f>H14*D14</f>
        <v>573.50075200000003</v>
      </c>
      <c r="J14" s="47"/>
      <c r="K14" s="19"/>
      <c r="L14" s="47"/>
      <c r="M14" s="19"/>
      <c r="N14" s="47"/>
      <c r="O14" s="19"/>
      <c r="P14" s="47"/>
      <c r="Q14" s="19"/>
      <c r="R14" s="47"/>
      <c r="S14" s="19"/>
    </row>
    <row r="15" spans="1:19">
      <c r="A15" s="41" t="s">
        <v>60</v>
      </c>
      <c r="B15" s="91" t="str">
        <f>'ORÇAMENTO '!B67:H67</f>
        <v>COBERTURAS</v>
      </c>
      <c r="C15" s="91"/>
      <c r="D15" s="19">
        <f>'ORÇAMENTO '!H71</f>
        <v>5961.8972899999999</v>
      </c>
      <c r="E15" s="47">
        <f t="shared" si="0"/>
        <v>4.7521656602561649E-2</v>
      </c>
      <c r="F15" s="47"/>
      <c r="G15" s="19"/>
      <c r="H15" s="47"/>
      <c r="I15" s="19"/>
      <c r="J15" s="47"/>
      <c r="K15" s="19"/>
      <c r="L15" s="47">
        <v>0.5</v>
      </c>
      <c r="M15" s="19">
        <f t="shared" ref="M15:M23" si="1">L15*D15</f>
        <v>2980.9486449999999</v>
      </c>
      <c r="N15" s="47">
        <v>0.5</v>
      </c>
      <c r="O15" s="19">
        <f t="shared" ref="O15:O17" si="2">N15*D15</f>
        <v>2980.9486449999999</v>
      </c>
      <c r="P15" s="47"/>
      <c r="Q15" s="19"/>
      <c r="R15" s="47"/>
      <c r="S15" s="19"/>
    </row>
    <row r="16" spans="1:19">
      <c r="A16" s="41" t="s">
        <v>66</v>
      </c>
      <c r="B16" s="91" t="str">
        <f>'ORÇAMENTO '!B72:H72</f>
        <v>PAVIMENTAÇÕES</v>
      </c>
      <c r="C16" s="91"/>
      <c r="D16" s="19">
        <f>'ORÇAMENTO '!H77</f>
        <v>5308.0254300000006</v>
      </c>
      <c r="E16" s="47">
        <f t="shared" si="0"/>
        <v>4.2309712739469998E-2</v>
      </c>
      <c r="F16" s="47"/>
      <c r="G16" s="19"/>
      <c r="H16" s="47"/>
      <c r="I16" s="19"/>
      <c r="J16" s="47">
        <v>0.3</v>
      </c>
      <c r="K16" s="19">
        <f t="shared" ref="K16:K23" si="3">J16*D16</f>
        <v>1592.407629</v>
      </c>
      <c r="L16" s="47"/>
      <c r="M16" s="19"/>
      <c r="N16" s="47">
        <v>0.3</v>
      </c>
      <c r="O16" s="19">
        <f t="shared" si="2"/>
        <v>1592.407629</v>
      </c>
      <c r="P16" s="47">
        <v>0.4</v>
      </c>
      <c r="Q16" s="19">
        <f t="shared" ref="Q16:Q22" si="4">P16*D16</f>
        <v>2123.2101720000005</v>
      </c>
      <c r="R16" s="47"/>
      <c r="S16" s="19"/>
    </row>
    <row r="17" spans="1:19">
      <c r="A17" s="41" t="s">
        <v>74</v>
      </c>
      <c r="B17" s="91" t="str">
        <f>'ORÇAMENTO '!B78:H78</f>
        <v>REVESTIMENTOS</v>
      </c>
      <c r="C17" s="91"/>
      <c r="D17" s="19">
        <f>'ORÇAMENTO '!H83</f>
        <v>9119.3388000000014</v>
      </c>
      <c r="E17" s="47">
        <f t="shared" si="0"/>
        <v>7.2689290978378576E-2</v>
      </c>
      <c r="F17" s="47"/>
      <c r="G17" s="19"/>
      <c r="H17" s="47"/>
      <c r="I17" s="19"/>
      <c r="J17" s="47"/>
      <c r="K17" s="19"/>
      <c r="L17" s="47">
        <v>0.6</v>
      </c>
      <c r="M17" s="19">
        <f t="shared" si="1"/>
        <v>5471.6032800000003</v>
      </c>
      <c r="N17" s="47">
        <v>0.4</v>
      </c>
      <c r="O17" s="19">
        <f t="shared" si="2"/>
        <v>3647.7355200000006</v>
      </c>
      <c r="P17" s="47"/>
      <c r="Q17" s="19"/>
      <c r="R17" s="47"/>
      <c r="S17" s="19"/>
    </row>
    <row r="18" spans="1:19">
      <c r="A18" s="41" t="s">
        <v>79</v>
      </c>
      <c r="B18" s="91" t="str">
        <f>'ORÇAMENTO '!B84:H84</f>
        <v>ESQUADRIAS</v>
      </c>
      <c r="C18" s="91"/>
      <c r="D18" s="19">
        <f>'ORÇAMENTO '!H87</f>
        <v>16796.72465</v>
      </c>
      <c r="E18" s="47">
        <f t="shared" si="0"/>
        <v>0.13388492656589904</v>
      </c>
      <c r="F18" s="47"/>
      <c r="G18" s="19"/>
      <c r="H18" s="47"/>
      <c r="I18" s="19"/>
      <c r="J18" s="47"/>
      <c r="K18" s="19"/>
      <c r="L18" s="47"/>
      <c r="M18" s="19"/>
      <c r="N18" s="47"/>
      <c r="O18" s="19"/>
      <c r="P18" s="47">
        <v>1</v>
      </c>
      <c r="Q18" s="19">
        <f t="shared" si="4"/>
        <v>16796.72465</v>
      </c>
      <c r="R18" s="47"/>
      <c r="S18" s="19"/>
    </row>
    <row r="19" spans="1:19">
      <c r="A19" s="41" t="s">
        <v>81</v>
      </c>
      <c r="B19" s="91" t="str">
        <f>'ORÇAMENTO '!B88:H88</f>
        <v>VIDROS</v>
      </c>
      <c r="C19" s="91"/>
      <c r="D19" s="19">
        <f>'ORÇAMENTO '!H90</f>
        <v>502.80120000000005</v>
      </c>
      <c r="E19" s="47">
        <f t="shared" si="0"/>
        <v>4.0077755123077473E-3</v>
      </c>
      <c r="F19" s="47"/>
      <c r="G19" s="19"/>
      <c r="H19" s="47"/>
      <c r="I19" s="19"/>
      <c r="J19" s="47"/>
      <c r="K19" s="19"/>
      <c r="L19" s="47"/>
      <c r="M19" s="19"/>
      <c r="N19" s="47"/>
      <c r="O19" s="19"/>
      <c r="P19" s="47">
        <v>1</v>
      </c>
      <c r="Q19" s="19">
        <f t="shared" si="4"/>
        <v>502.80120000000005</v>
      </c>
      <c r="R19" s="47"/>
      <c r="S19" s="19"/>
    </row>
    <row r="20" spans="1:19">
      <c r="A20" s="41" t="s">
        <v>86</v>
      </c>
      <c r="B20" s="91" t="str">
        <f>'ORÇAMENTO '!B91:H91</f>
        <v>PINTURA</v>
      </c>
      <c r="C20" s="91"/>
      <c r="D20" s="19">
        <f>'ORÇAMENTO '!H95</f>
        <v>1470.2472000000002</v>
      </c>
      <c r="E20" s="47">
        <f t="shared" si="0"/>
        <v>1.1719185883404877E-2</v>
      </c>
      <c r="F20" s="47"/>
      <c r="G20" s="19"/>
      <c r="H20" s="47"/>
      <c r="I20" s="19"/>
      <c r="J20" s="47"/>
      <c r="K20" s="19"/>
      <c r="L20" s="47"/>
      <c r="M20" s="19"/>
      <c r="N20" s="47"/>
      <c r="O20" s="19"/>
      <c r="P20" s="47"/>
      <c r="Q20" s="19"/>
      <c r="R20" s="47">
        <v>1</v>
      </c>
      <c r="S20" s="19">
        <f>R20*D20</f>
        <v>1470.2472000000002</v>
      </c>
    </row>
    <row r="21" spans="1:19">
      <c r="A21" s="41" t="s">
        <v>91</v>
      </c>
      <c r="B21" s="91" t="str">
        <f>'ORÇAMENTO '!B96:H96</f>
        <v>INSTALAÇÕES ELÉTRICAS</v>
      </c>
      <c r="C21" s="91"/>
      <c r="D21" s="19">
        <f>'ORÇAMENTO '!H104</f>
        <v>2533.0133600000004</v>
      </c>
      <c r="E21" s="47">
        <f t="shared" si="0"/>
        <v>2.0190383230104404E-2</v>
      </c>
      <c r="F21" s="47"/>
      <c r="G21" s="19"/>
      <c r="H21" s="47"/>
      <c r="I21" s="19"/>
      <c r="J21" s="47"/>
      <c r="K21" s="19"/>
      <c r="L21" s="47">
        <v>0.5</v>
      </c>
      <c r="M21" s="19">
        <f t="shared" si="1"/>
        <v>1266.5066800000002</v>
      </c>
      <c r="N21" s="47">
        <v>0.4</v>
      </c>
      <c r="O21" s="19">
        <f t="shared" ref="O21:O23" si="5">N21*D21</f>
        <v>1013.2053440000002</v>
      </c>
      <c r="P21" s="47"/>
      <c r="Q21" s="19"/>
      <c r="R21" s="47">
        <v>0.1</v>
      </c>
      <c r="S21" s="19">
        <f>R21*D21</f>
        <v>253.30133600000005</v>
      </c>
    </row>
    <row r="22" spans="1:19" ht="27" customHeight="1">
      <c r="A22" s="41" t="s">
        <v>106</v>
      </c>
      <c r="B22" s="91" t="str">
        <f>'ORÇAMENTO '!B105:H105</f>
        <v>INSTALAÇÕES HIDRO SANITARIAS</v>
      </c>
      <c r="C22" s="91"/>
      <c r="D22" s="19">
        <f>'ORÇAMENTO '!H121</f>
        <v>8266.4949499999984</v>
      </c>
      <c r="E22" s="47">
        <f t="shared" si="0"/>
        <v>6.5891362298311232E-2</v>
      </c>
      <c r="F22" s="47"/>
      <c r="G22" s="19"/>
      <c r="H22" s="47"/>
      <c r="I22" s="19"/>
      <c r="J22" s="47">
        <v>0.2</v>
      </c>
      <c r="K22" s="19">
        <f t="shared" si="3"/>
        <v>1653.2989899999998</v>
      </c>
      <c r="L22" s="47">
        <v>0.3</v>
      </c>
      <c r="M22" s="19">
        <f t="shared" si="1"/>
        <v>2479.9484849999994</v>
      </c>
      <c r="N22" s="47">
        <v>0.3</v>
      </c>
      <c r="O22" s="19">
        <f t="shared" si="5"/>
        <v>2479.9484849999994</v>
      </c>
      <c r="P22" s="47">
        <v>0.1</v>
      </c>
      <c r="Q22" s="19">
        <f t="shared" si="4"/>
        <v>826.64949499999989</v>
      </c>
      <c r="R22" s="47">
        <v>0.1</v>
      </c>
      <c r="S22" s="19">
        <f>R22*D22</f>
        <v>826.64949499999989</v>
      </c>
    </row>
    <row r="23" spans="1:19">
      <c r="A23" s="41" t="s">
        <v>108</v>
      </c>
      <c r="B23" s="91" t="str">
        <f>'ORÇAMENTO '!B122:C122</f>
        <v>QUADRA POLIESPORTIVA</v>
      </c>
      <c r="C23" s="91"/>
      <c r="D23" s="19">
        <f>'ORÇAMENTO '!H127</f>
        <v>34972.991528999999</v>
      </c>
      <c r="E23" s="47">
        <f t="shared" si="0"/>
        <v>0.27876603922598531</v>
      </c>
      <c r="F23" s="47">
        <v>0.1</v>
      </c>
      <c r="G23" s="19">
        <f>F23*D23</f>
        <v>3497.2991529000001</v>
      </c>
      <c r="H23" s="47">
        <v>0.25</v>
      </c>
      <c r="I23" s="19">
        <f>H23*D23</f>
        <v>8743.2478822499997</v>
      </c>
      <c r="J23" s="47">
        <v>0.25</v>
      </c>
      <c r="K23" s="19">
        <f t="shared" si="3"/>
        <v>8743.2478822499997</v>
      </c>
      <c r="L23" s="47">
        <v>0.25</v>
      </c>
      <c r="M23" s="19">
        <f t="shared" si="1"/>
        <v>8743.2478822499997</v>
      </c>
      <c r="N23" s="47">
        <v>0.15</v>
      </c>
      <c r="O23" s="19">
        <f t="shared" si="5"/>
        <v>5245.9487293499997</v>
      </c>
      <c r="P23" s="47"/>
      <c r="Q23" s="19"/>
      <c r="R23" s="47"/>
      <c r="S23" s="19"/>
    </row>
    <row r="24" spans="1:19">
      <c r="A24" s="41" t="s">
        <v>269</v>
      </c>
      <c r="B24" s="91" t="str">
        <f>'ORÇAMENTO '!B128:C128</f>
        <v>INSTALAÇÕES DIVERSAS</v>
      </c>
      <c r="C24" s="91"/>
      <c r="D24" s="19">
        <f>'ORÇAMENTO '!H130</f>
        <v>1523.74</v>
      </c>
      <c r="E24" s="47">
        <f t="shared" si="0"/>
        <v>1.2145571369208758E-2</v>
      </c>
      <c r="F24" s="47"/>
      <c r="G24" s="19"/>
      <c r="H24" s="48"/>
      <c r="I24" s="19"/>
      <c r="J24" s="48"/>
      <c r="K24" s="19"/>
      <c r="L24" s="47"/>
      <c r="M24" s="19"/>
      <c r="N24" s="47"/>
      <c r="O24" s="19"/>
      <c r="P24" s="47"/>
      <c r="Q24" s="19"/>
      <c r="R24" s="47">
        <v>1</v>
      </c>
      <c r="S24" s="19">
        <f>R24*D24</f>
        <v>1523.74</v>
      </c>
    </row>
    <row r="25" spans="1:19">
      <c r="A25" s="41" t="s">
        <v>273</v>
      </c>
      <c r="B25" s="91" t="str">
        <f>'ORÇAMENTO '!B131:C131</f>
        <v>SERVIÇOS FINAIS</v>
      </c>
      <c r="C25" s="91"/>
      <c r="D25" s="19">
        <f>'ORÇAMENTO '!H133</f>
        <v>1279.3845483</v>
      </c>
      <c r="E25" s="47">
        <f t="shared" si="0"/>
        <v>1.0197839749590192E-2</v>
      </c>
      <c r="F25" s="47"/>
      <c r="G25" s="19"/>
      <c r="H25" s="48"/>
      <c r="I25" s="19"/>
      <c r="J25" s="48"/>
      <c r="K25" s="19"/>
      <c r="L25" s="47"/>
      <c r="M25" s="19"/>
      <c r="N25" s="47"/>
      <c r="O25" s="19"/>
      <c r="P25" s="47"/>
      <c r="Q25" s="19"/>
      <c r="R25" s="47">
        <v>1</v>
      </c>
      <c r="S25" s="19">
        <f>R25*D25</f>
        <v>1279.3845483</v>
      </c>
    </row>
    <row r="26" spans="1:19">
      <c r="A26" s="86" t="s">
        <v>26</v>
      </c>
      <c r="B26" s="86"/>
      <c r="C26" s="86" t="s">
        <v>24</v>
      </c>
      <c r="D26" s="94">
        <f>ROUND(SUM(D9:D25),3)</f>
        <v>125456.428</v>
      </c>
      <c r="E26" s="93">
        <f>SUM(E9:E25)</f>
        <v>1.0000000017958426</v>
      </c>
      <c r="F26" s="92">
        <f>ROUND(SUM(G9:G25),3)</f>
        <v>15900.572</v>
      </c>
      <c r="G26" s="92"/>
      <c r="H26" s="92">
        <f>ROUND(SUM(I9:I25),3)</f>
        <v>20821.985000000001</v>
      </c>
      <c r="I26" s="92"/>
      <c r="J26" s="92">
        <f>ROUND(SUM(K9:K25),3)</f>
        <v>22031.365000000002</v>
      </c>
      <c r="K26" s="92"/>
      <c r="L26" s="92">
        <f>ROUND(SUM(M9:M25),3)</f>
        <v>24139.603999999999</v>
      </c>
      <c r="M26" s="92"/>
      <c r="N26" s="92">
        <f>ROUND(SUM(O9:O25),3)</f>
        <v>16960.194</v>
      </c>
      <c r="O26" s="92"/>
      <c r="P26" s="92">
        <f>ROUND(SUM(Q9:Q25),3)</f>
        <v>20249.385999999999</v>
      </c>
      <c r="Q26" s="92"/>
      <c r="R26" s="92">
        <f>ROUND(SUM(S9:S25),3)</f>
        <v>5353.3230000000003</v>
      </c>
      <c r="S26" s="92"/>
    </row>
    <row r="27" spans="1:19">
      <c r="A27" s="86"/>
      <c r="B27" s="86"/>
      <c r="C27" s="86"/>
      <c r="D27" s="94"/>
      <c r="E27" s="93"/>
      <c r="F27" s="93">
        <f>F26/$D$26</f>
        <v>0.12674178799351757</v>
      </c>
      <c r="G27" s="93"/>
      <c r="H27" s="93">
        <f>H26/$D$26</f>
        <v>0.16596985369294909</v>
      </c>
      <c r="I27" s="93"/>
      <c r="J27" s="93">
        <f>J26/$D$26</f>
        <v>0.17560969454669953</v>
      </c>
      <c r="K27" s="93"/>
      <c r="L27" s="93">
        <f>L26/$D$26</f>
        <v>0.19241424600419837</v>
      </c>
      <c r="M27" s="93"/>
      <c r="N27" s="93">
        <f>N26/$D$26</f>
        <v>0.13518792357136136</v>
      </c>
      <c r="O27" s="93"/>
      <c r="P27" s="93">
        <f>P26/$D$26</f>
        <v>0.16140572725376812</v>
      </c>
      <c r="Q27" s="93"/>
      <c r="R27" s="93">
        <f>R26/$D$26</f>
        <v>4.267077490840087E-2</v>
      </c>
      <c r="S27" s="93"/>
    </row>
    <row r="28" spans="1:19">
      <c r="A28" s="86"/>
      <c r="B28" s="86"/>
      <c r="C28" s="86" t="s">
        <v>25</v>
      </c>
      <c r="D28" s="94"/>
      <c r="E28" s="93"/>
      <c r="F28" s="92">
        <f>F26</f>
        <v>15900.572</v>
      </c>
      <c r="G28" s="92"/>
      <c r="H28" s="92">
        <f>ROUND(F28+H26,3)</f>
        <v>36722.557000000001</v>
      </c>
      <c r="I28" s="92"/>
      <c r="J28" s="92">
        <f>ROUND(H28+J26,3)</f>
        <v>58753.921999999999</v>
      </c>
      <c r="K28" s="92"/>
      <c r="L28" s="92">
        <f>ROUND(J28+L26,3)</f>
        <v>82893.525999999998</v>
      </c>
      <c r="M28" s="92"/>
      <c r="N28" s="92">
        <f>ROUND(L28+N26,3)</f>
        <v>99853.72</v>
      </c>
      <c r="O28" s="92"/>
      <c r="P28" s="92">
        <f>ROUND(N28+P26,3)</f>
        <v>120103.106</v>
      </c>
      <c r="Q28" s="92"/>
      <c r="R28" s="92">
        <f>ROUND(P28+R26,3)</f>
        <v>125456.429</v>
      </c>
      <c r="S28" s="92"/>
    </row>
    <row r="29" spans="1:19">
      <c r="A29" s="86"/>
      <c r="B29" s="86"/>
      <c r="C29" s="86"/>
      <c r="D29" s="94"/>
      <c r="E29" s="93"/>
      <c r="F29" s="93">
        <f>F27</f>
        <v>0.12674178799351757</v>
      </c>
      <c r="G29" s="93"/>
      <c r="H29" s="93">
        <f>F29+H27</f>
        <v>0.29271164168646668</v>
      </c>
      <c r="I29" s="93"/>
      <c r="J29" s="95">
        <f>H29+J27</f>
        <v>0.46832133623316619</v>
      </c>
      <c r="K29" s="95"/>
      <c r="L29" s="93">
        <f>J29+L27</f>
        <v>0.66073558223736462</v>
      </c>
      <c r="M29" s="93"/>
      <c r="N29" s="93">
        <f>L29+N27</f>
        <v>0.79592350580872595</v>
      </c>
      <c r="O29" s="93"/>
      <c r="P29" s="93">
        <f>N29+P27</f>
        <v>0.95732923306249407</v>
      </c>
      <c r="Q29" s="93"/>
      <c r="R29" s="93">
        <f>P29+R27</f>
        <v>1.0000000079708948</v>
      </c>
      <c r="S29" s="93"/>
    </row>
    <row r="30" spans="1:19">
      <c r="A30" s="20"/>
      <c r="B30" s="20"/>
      <c r="C30" s="20"/>
      <c r="D30" s="21"/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9">
      <c r="A31" s="20"/>
      <c r="B31" s="20"/>
      <c r="C31" s="20"/>
      <c r="D31" s="21"/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9">
      <c r="A32" s="20"/>
      <c r="B32" s="20"/>
      <c r="C32" s="20"/>
      <c r="D32" s="21"/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>
      <c r="A33" s="65" t="s">
        <v>280</v>
      </c>
      <c r="B33" s="65"/>
      <c r="C33" s="65"/>
      <c r="D33" s="65"/>
      <c r="E33" s="29"/>
      <c r="F33" s="29"/>
      <c r="G33" s="29"/>
      <c r="H33" s="29"/>
      <c r="I33" s="29"/>
      <c r="J33" s="6"/>
      <c r="K33" s="6"/>
      <c r="L33" s="20"/>
      <c r="M33" s="20"/>
      <c r="N33" s="20"/>
      <c r="O33" s="20"/>
      <c r="P33" s="20"/>
      <c r="Q33" s="20"/>
    </row>
    <row r="34" spans="1:17">
      <c r="A34" s="45"/>
      <c r="B34" s="45"/>
      <c r="C34" s="45"/>
      <c r="D34" s="29"/>
      <c r="E34" s="29"/>
      <c r="F34" s="29"/>
      <c r="G34" s="29"/>
      <c r="H34" s="29"/>
      <c r="I34" s="29"/>
      <c r="J34" s="6"/>
      <c r="K34" s="6"/>
      <c r="L34" s="20"/>
      <c r="M34" s="20"/>
      <c r="N34" s="20"/>
      <c r="O34" s="20"/>
      <c r="P34" s="20"/>
      <c r="Q34" s="20"/>
    </row>
    <row r="35" spans="1:17">
      <c r="A35" s="29"/>
      <c r="B35" s="29"/>
      <c r="C35" s="6"/>
      <c r="D35" s="29"/>
      <c r="E35" s="29"/>
      <c r="F35" s="34"/>
      <c r="G35" s="29"/>
      <c r="I35" s="30"/>
      <c r="J35" s="6"/>
      <c r="K35" s="6"/>
      <c r="L35" s="20"/>
      <c r="M35" s="20"/>
      <c r="N35" s="20"/>
      <c r="O35" s="20"/>
      <c r="P35" s="20"/>
      <c r="Q35" s="29" t="s">
        <v>181</v>
      </c>
    </row>
    <row r="36" spans="1:17" ht="14.4">
      <c r="A36" s="29"/>
      <c r="B36" s="29"/>
      <c r="C36" s="6"/>
      <c r="D36" s="29"/>
      <c r="E36" s="29"/>
      <c r="F36" s="34"/>
      <c r="G36" s="29"/>
      <c r="I36" s="30"/>
      <c r="J36" s="6"/>
      <c r="K36" s="6"/>
      <c r="L36" s="20"/>
      <c r="M36" s="20"/>
      <c r="N36" s="20"/>
      <c r="O36" s="22"/>
      <c r="P36" s="20"/>
      <c r="Q36" s="29" t="s">
        <v>182</v>
      </c>
    </row>
    <row r="37" spans="1:17">
      <c r="A37" s="37"/>
      <c r="B37" s="29"/>
      <c r="C37" s="6"/>
      <c r="D37" s="29"/>
      <c r="E37" s="29"/>
      <c r="F37" s="34"/>
      <c r="G37" s="29"/>
      <c r="I37" s="30"/>
      <c r="J37" s="6"/>
      <c r="K37" s="6"/>
      <c r="L37" s="20"/>
      <c r="M37" s="20"/>
      <c r="N37" s="20"/>
      <c r="O37" s="20"/>
      <c r="P37" s="20"/>
      <c r="Q37" s="29" t="s">
        <v>183</v>
      </c>
    </row>
    <row r="38" spans="1:17">
      <c r="D38" s="16"/>
      <c r="E38" s="16"/>
    </row>
  </sheetData>
  <mergeCells count="75">
    <mergeCell ref="P29:Q29"/>
    <mergeCell ref="R29:S29"/>
    <mergeCell ref="H28:I28"/>
    <mergeCell ref="J28:K28"/>
    <mergeCell ref="L28:M28"/>
    <mergeCell ref="N28:O28"/>
    <mergeCell ref="P28:Q28"/>
    <mergeCell ref="R28:S28"/>
    <mergeCell ref="H29:I29"/>
    <mergeCell ref="J29:K29"/>
    <mergeCell ref="L29:M29"/>
    <mergeCell ref="N29:O29"/>
    <mergeCell ref="R27:S27"/>
    <mergeCell ref="H26:I26"/>
    <mergeCell ref="J26:K26"/>
    <mergeCell ref="L26:M26"/>
    <mergeCell ref="N26:O26"/>
    <mergeCell ref="P26:Q26"/>
    <mergeCell ref="R26:S26"/>
    <mergeCell ref="H27:I27"/>
    <mergeCell ref="J27:K27"/>
    <mergeCell ref="L27:M27"/>
    <mergeCell ref="N27:O27"/>
    <mergeCell ref="P27:Q27"/>
    <mergeCell ref="B25:C25"/>
    <mergeCell ref="A26:B29"/>
    <mergeCell ref="C26:C27"/>
    <mergeCell ref="D26:D29"/>
    <mergeCell ref="E26:E29"/>
    <mergeCell ref="F26:G26"/>
    <mergeCell ref="F27:G27"/>
    <mergeCell ref="C28:C29"/>
    <mergeCell ref="F28:G28"/>
    <mergeCell ref="F29:G29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A6:A8"/>
    <mergeCell ref="B6:C8"/>
    <mergeCell ref="D6:D8"/>
    <mergeCell ref="E6:E8"/>
    <mergeCell ref="B9:C9"/>
    <mergeCell ref="B10:C10"/>
    <mergeCell ref="B11:C11"/>
    <mergeCell ref="F6:S6"/>
    <mergeCell ref="F7:G7"/>
    <mergeCell ref="H7:I7"/>
    <mergeCell ref="J7:K7"/>
    <mergeCell ref="L7:M7"/>
    <mergeCell ref="N7:O7"/>
    <mergeCell ref="P7:Q7"/>
    <mergeCell ref="R7:S7"/>
    <mergeCell ref="A4:B4"/>
    <mergeCell ref="C4:H4"/>
    <mergeCell ref="I4:S4"/>
    <mergeCell ref="A5:B5"/>
    <mergeCell ref="C5:H5"/>
    <mergeCell ref="I5:S5"/>
    <mergeCell ref="A1:S1"/>
    <mergeCell ref="A2:B2"/>
    <mergeCell ref="C2:H2"/>
    <mergeCell ref="I2:S2"/>
    <mergeCell ref="A3:B3"/>
    <mergeCell ref="C3:H3"/>
    <mergeCell ref="I3:S3"/>
  </mergeCells>
  <pageMargins left="0.511811024" right="0.511811024" top="1.7324999999999999" bottom="0.97166666666666668" header="0.31496062000000002" footer="0.31496062000000002"/>
  <pageSetup paperSize="9" scale="6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</vt:lpstr>
      <vt:lpstr>CRONOGRAMA </vt:lpstr>
      <vt:lpstr>'CRONOGRAMA '!Area_de_impressao</vt:lpstr>
      <vt:lpstr>'ORÇAMENTO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Ribeiro</dc:creator>
  <cp:lastModifiedBy>Paty</cp:lastModifiedBy>
  <cp:lastPrinted>2019-01-10T11:35:11Z</cp:lastPrinted>
  <dcterms:created xsi:type="dcterms:W3CDTF">2015-05-29T19:50:08Z</dcterms:created>
  <dcterms:modified xsi:type="dcterms:W3CDTF">2019-01-29T11:26:37Z</dcterms:modified>
</cp:coreProperties>
</file>