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35" windowWidth="19020" windowHeight="7815" activeTab="1"/>
  </bookViews>
  <sheets>
    <sheet name="ORÇAMENTO CRECHE" sheetId="5" r:id="rId1"/>
    <sheet name="CRONOGRAMA CRECHE" sheetId="6" r:id="rId2"/>
  </sheets>
  <definedNames>
    <definedName name="_xlnm.Print_Area" localSheetId="1">'CRONOGRAMA CRECHE'!$A$1:$S$37</definedName>
    <definedName name="_xlnm.Print_Area" localSheetId="0">'ORÇAMENTO CRECHE'!$A$1:$H$174</definedName>
  </definedNames>
  <calcPr calcId="124519"/>
</workbook>
</file>

<file path=xl/calcChain.xml><?xml version="1.0" encoding="utf-8"?>
<calcChain xmlns="http://schemas.openxmlformats.org/spreadsheetml/2006/main">
  <c r="H64" i="5"/>
  <c r="H44"/>
  <c r="H19"/>
  <c r="H11"/>
  <c r="G43"/>
  <c r="H137"/>
  <c r="H69"/>
  <c r="G10"/>
  <c r="G121"/>
  <c r="G124"/>
  <c r="G123"/>
  <c r="G122"/>
  <c r="G158"/>
  <c r="G157"/>
  <c r="G156"/>
  <c r="G155"/>
  <c r="G154"/>
  <c r="G107"/>
  <c r="G106"/>
  <c r="G91"/>
  <c r="G90"/>
  <c r="G89"/>
  <c r="G88"/>
  <c r="B24" i="6"/>
  <c r="B23"/>
  <c r="B22"/>
  <c r="B21"/>
  <c r="B20"/>
  <c r="B19"/>
  <c r="B18"/>
  <c r="B17"/>
  <c r="B16"/>
  <c r="B15"/>
  <c r="B14"/>
  <c r="B13"/>
  <c r="B12"/>
  <c r="B11"/>
  <c r="B10"/>
  <c r="B9"/>
  <c r="C3"/>
  <c r="C4"/>
  <c r="C5"/>
  <c r="C2"/>
  <c r="G161" i="5"/>
  <c r="H162" s="1"/>
  <c r="D24" i="6" s="1"/>
  <c r="G153" i="5"/>
  <c r="G147"/>
  <c r="G148"/>
  <c r="G149"/>
  <c r="G150"/>
  <c r="G146"/>
  <c r="G141"/>
  <c r="G142"/>
  <c r="G143"/>
  <c r="G144"/>
  <c r="G140"/>
  <c r="G136"/>
  <c r="G131"/>
  <c r="G130"/>
  <c r="G128"/>
  <c r="G129"/>
  <c r="G132"/>
  <c r="G133"/>
  <c r="G134"/>
  <c r="G135"/>
  <c r="G127"/>
  <c r="G99"/>
  <c r="G98"/>
  <c r="G119"/>
  <c r="G118"/>
  <c r="G117"/>
  <c r="G115"/>
  <c r="G116"/>
  <c r="G114"/>
  <c r="G111"/>
  <c r="G110"/>
  <c r="G103"/>
  <c r="G104"/>
  <c r="G105"/>
  <c r="G102"/>
  <c r="G95"/>
  <c r="G96"/>
  <c r="G97"/>
  <c r="G94"/>
  <c r="G86"/>
  <c r="G87"/>
  <c r="G85"/>
  <c r="G84"/>
  <c r="G18"/>
  <c r="G81"/>
  <c r="G80"/>
  <c r="G79"/>
  <c r="G77"/>
  <c r="G78"/>
  <c r="G75"/>
  <c r="G76"/>
  <c r="G74"/>
  <c r="G17"/>
  <c r="G71"/>
  <c r="G67"/>
  <c r="G68"/>
  <c r="G66"/>
  <c r="G63"/>
  <c r="G62"/>
  <c r="G60"/>
  <c r="G54"/>
  <c r="G55"/>
  <c r="G56"/>
  <c r="G57"/>
  <c r="G58"/>
  <c r="G53"/>
  <c r="G48"/>
  <c r="G49"/>
  <c r="G50"/>
  <c r="G51"/>
  <c r="G47"/>
  <c r="G42"/>
  <c r="G41"/>
  <c r="G40"/>
  <c r="G39"/>
  <c r="G38"/>
  <c r="H38" s="1"/>
  <c r="G30"/>
  <c r="G31"/>
  <c r="G32"/>
  <c r="G33"/>
  <c r="G34"/>
  <c r="G35"/>
  <c r="G36"/>
  <c r="G29"/>
  <c r="G22"/>
  <c r="H22" s="1"/>
  <c r="G23"/>
  <c r="G24"/>
  <c r="G25"/>
  <c r="G26"/>
  <c r="H26" s="1"/>
  <c r="G27"/>
  <c r="G21"/>
  <c r="G14"/>
  <c r="G15"/>
  <c r="G16"/>
  <c r="G13"/>
  <c r="G9"/>
  <c r="H125" l="1"/>
  <c r="H112"/>
  <c r="D19" i="6" s="1"/>
  <c r="Q19" s="1"/>
  <c r="D21"/>
  <c r="O21" s="1"/>
  <c r="H159" i="5"/>
  <c r="D23" i="6" s="1"/>
  <c r="M23" s="1"/>
  <c r="H92" i="5"/>
  <c r="D16" i="6" s="1"/>
  <c r="K16" s="1"/>
  <c r="H151" i="5"/>
  <c r="D22" i="6" s="1"/>
  <c r="Q22" s="1"/>
  <c r="H100" i="5"/>
  <c r="D17" i="6" s="1"/>
  <c r="O17" s="1"/>
  <c r="H108" i="5"/>
  <c r="D18" i="6" s="1"/>
  <c r="Q18" s="1"/>
  <c r="H82" i="5"/>
  <c r="D15" i="6" s="1"/>
  <c r="O15" s="1"/>
  <c r="D12"/>
  <c r="D10"/>
  <c r="H9" i="5"/>
  <c r="S24" i="6"/>
  <c r="H72" i="5"/>
  <c r="D14" i="6" s="1"/>
  <c r="I14" s="1"/>
  <c r="D20" l="1"/>
  <c r="S20" s="1"/>
  <c r="M21"/>
  <c r="K23"/>
  <c r="S21"/>
  <c r="M17"/>
  <c r="O23"/>
  <c r="G23"/>
  <c r="I23"/>
  <c r="D11"/>
  <c r="I11" s="1"/>
  <c r="D13"/>
  <c r="I13" s="1"/>
  <c r="M15"/>
  <c r="O16"/>
  <c r="Q16"/>
  <c r="P25" s="1"/>
  <c r="S22"/>
  <c r="O22"/>
  <c r="K22"/>
  <c r="M22"/>
  <c r="G10"/>
  <c r="M12"/>
  <c r="R25" l="1"/>
  <c r="H25"/>
  <c r="D9"/>
  <c r="K13"/>
  <c r="N25"/>
  <c r="L25"/>
  <c r="K12"/>
  <c r="E24" l="1"/>
  <c r="G9"/>
  <c r="F25" s="1"/>
  <c r="F27" s="1"/>
  <c r="H27" s="1"/>
  <c r="J25"/>
  <c r="J26" s="1"/>
  <c r="H26"/>
  <c r="E21"/>
  <c r="E16"/>
  <c r="P26"/>
  <c r="E9"/>
  <c r="R26"/>
  <c r="E19"/>
  <c r="N26"/>
  <c r="L26"/>
  <c r="E18"/>
  <c r="E17"/>
  <c r="E11"/>
  <c r="E23"/>
  <c r="E12"/>
  <c r="E14"/>
  <c r="E15"/>
  <c r="E13"/>
  <c r="E10"/>
  <c r="E22"/>
  <c r="E20"/>
  <c r="F26" l="1"/>
  <c r="F28" s="1"/>
  <c r="H28" s="1"/>
  <c r="J28" s="1"/>
  <c r="L28" s="1"/>
  <c r="N28" s="1"/>
  <c r="P28" s="1"/>
  <c r="R28" s="1"/>
  <c r="J27"/>
  <c r="L27" s="1"/>
  <c r="N27" s="1"/>
  <c r="P27" s="1"/>
  <c r="E25"/>
</calcChain>
</file>

<file path=xl/sharedStrings.xml><?xml version="1.0" encoding="utf-8"?>
<sst xmlns="http://schemas.openxmlformats.org/spreadsheetml/2006/main" count="506" uniqueCount="328">
  <si>
    <t>PLANILHA ORÇAMENTÁRIA</t>
  </si>
  <si>
    <t>ÍTEM</t>
  </si>
  <si>
    <t>1.0</t>
  </si>
  <si>
    <t>1.1</t>
  </si>
  <si>
    <t>2.0</t>
  </si>
  <si>
    <t>2.1</t>
  </si>
  <si>
    <t>2.2</t>
  </si>
  <si>
    <t>3.0</t>
  </si>
  <si>
    <t>3.1</t>
  </si>
  <si>
    <t>3.2</t>
  </si>
  <si>
    <t>3.3</t>
  </si>
  <si>
    <t>DESCRIÇÃO DOS SERVIÇOS</t>
  </si>
  <si>
    <t>UNID.</t>
  </si>
  <si>
    <t>VALOR TOTAL R$</t>
  </si>
  <si>
    <t>QUANT.</t>
  </si>
  <si>
    <t>VALOR TOTAL GERAL</t>
  </si>
  <si>
    <t>INCIDÊNCIA (%)</t>
  </si>
  <si>
    <t>CRONOGRAMA</t>
  </si>
  <si>
    <t>1º MÊS</t>
  </si>
  <si>
    <t>2º MÊS</t>
  </si>
  <si>
    <t>3º MÊS</t>
  </si>
  <si>
    <t>4º MÊS</t>
  </si>
  <si>
    <t>MENSAL</t>
  </si>
  <si>
    <t>ACUMULADO</t>
  </si>
  <si>
    <t>TOTAIS</t>
  </si>
  <si>
    <t>VALOR</t>
  </si>
  <si>
    <t>(%)</t>
  </si>
  <si>
    <t>2.3</t>
  </si>
  <si>
    <t xml:space="preserve">CONTRATANTE: </t>
  </si>
  <si>
    <t xml:space="preserve">OBRA: </t>
  </si>
  <si>
    <t xml:space="preserve">LOGRADOURO: </t>
  </si>
  <si>
    <t xml:space="preserve">SEGMENTO: </t>
  </si>
  <si>
    <t>m2</t>
  </si>
  <si>
    <t>74209/001</t>
  </si>
  <si>
    <t>m3</t>
  </si>
  <si>
    <t>m</t>
  </si>
  <si>
    <t>2.4</t>
  </si>
  <si>
    <t>kg</t>
  </si>
  <si>
    <t>VIGAS DE FUNDAÇÃO</t>
  </si>
  <si>
    <t>SUPRAESTRUTURA</t>
  </si>
  <si>
    <t>PILARES DE CONCRETO</t>
  </si>
  <si>
    <t>3.1.1</t>
  </si>
  <si>
    <t>3.1.2</t>
  </si>
  <si>
    <t>3.1.3</t>
  </si>
  <si>
    <t>3.1.4</t>
  </si>
  <si>
    <t>4.0</t>
  </si>
  <si>
    <t>4.1</t>
  </si>
  <si>
    <t>4.2</t>
  </si>
  <si>
    <t>5.0</t>
  </si>
  <si>
    <t>IMPERMEABILIZAÇÃO</t>
  </si>
  <si>
    <t>5.1</t>
  </si>
  <si>
    <t>5.2</t>
  </si>
  <si>
    <t>6.0</t>
  </si>
  <si>
    <t>COBERTURAS</t>
  </si>
  <si>
    <t>PAREDES EM GERAL</t>
  </si>
  <si>
    <t>6.1</t>
  </si>
  <si>
    <t>7.0</t>
  </si>
  <si>
    <t>PAVIMENTAÇÕES</t>
  </si>
  <si>
    <t>7.1</t>
  </si>
  <si>
    <t>7.2</t>
  </si>
  <si>
    <t>7.3</t>
  </si>
  <si>
    <t>8.0</t>
  </si>
  <si>
    <t>REVESTIMENTOS</t>
  </si>
  <si>
    <t>8.1</t>
  </si>
  <si>
    <t>CHAPISCO APLICADO TANTO EM PILARES E VIGAS DE CONCRETO COMO EM ALVENAR</t>
  </si>
  <si>
    <t>8.2</t>
  </si>
  <si>
    <t>EMBOÇO OU MASSA ÚNICA EM ARGAMASSA TRAÇO 1:2:8, PREPARO MECÂNICO COM BETONEIRA 400L</t>
  </si>
  <si>
    <t>8.3</t>
  </si>
  <si>
    <t>8.4</t>
  </si>
  <si>
    <t>9.0</t>
  </si>
  <si>
    <t>9.1</t>
  </si>
  <si>
    <t>9.2</t>
  </si>
  <si>
    <t>9.3</t>
  </si>
  <si>
    <t>9.4</t>
  </si>
  <si>
    <t>10.0</t>
  </si>
  <si>
    <t>VIDROS</t>
  </si>
  <si>
    <t>11.0</t>
  </si>
  <si>
    <t>PINTURA</t>
  </si>
  <si>
    <t>11.1</t>
  </si>
  <si>
    <t>APLICAÇÃO DE FUNDO SELADOR ACRÍLICO EM PAREDES, UMA DEMÃO. AF_06/2014</t>
  </si>
  <si>
    <t>APLICAÇÃO MANUAL DE PINTURA COM TINTA LÁTEX ACRÍLICA EM PAREDES, DUAS</t>
  </si>
  <si>
    <t>12.0</t>
  </si>
  <si>
    <t>12.1</t>
  </si>
  <si>
    <t>12.2</t>
  </si>
  <si>
    <t>74130/001</t>
  </si>
  <si>
    <t>DISJUNTOR TERMOMAGNETICO MONOPOLAR PADRAO NEMA (AMERICANO) 10 A 30A 240V, FORNECIMENTO E INSTALACAO</t>
  </si>
  <si>
    <t>13.0</t>
  </si>
  <si>
    <t>13.1</t>
  </si>
  <si>
    <t>INSTALAÇÕES HIDRO SANITARIAS</t>
  </si>
  <si>
    <t>INSTALAÇÕES HIDRÁULICAS</t>
  </si>
  <si>
    <t>TORNEIRA CROMADA DE MESA, 1/2" OU 3/4", PARA LAVATÓRIO, PADRÃO POPULAR FORNECIMENTO E INSTALAÇÃO. AF_12/2013</t>
  </si>
  <si>
    <t>13.2</t>
  </si>
  <si>
    <t>INSTALAÇÕES SANITÁRIAS</t>
  </si>
  <si>
    <t>74104/001</t>
  </si>
  <si>
    <t>CAIXA DE INSPEÇÃO EM ALVENARIA DE TIJOLO MACIÇO 60X60X60CM, REVESTIDA INTERNAMENTO COM BARRA LISA (CIMENTO E AREIA, TRAÇO 1:4) E=2,0CM, COM TAMPA PRÉ-MOLDADA DE CONCRETO E FUNDO DE CONCRETO 15MPA TIPO C - ESCAVAÇÃO E CONFECÇÃO</t>
  </si>
  <si>
    <t>CAIXA SIFONADA, PVC, DN 100 X 100 X 50 MM, JUNTA ELÁSTICA, FORNECIDA E INSTALADA EM RAMAL DE DESCARGA OU EM RAMAL DE ESGOTO SANITÁRIO. AF_12</t>
  </si>
  <si>
    <t>TUBO PVC, SERIE NORMAL, ESGOTO PREDIAL, DN 50 MM, FORNECIDO E INSTALAD</t>
  </si>
  <si>
    <t>TUBO PVC, SERIE NORMAL, ESGOTO PREDIAL, DN 100 MM, FORNECIDO E INSTALA</t>
  </si>
  <si>
    <t>13.5</t>
  </si>
  <si>
    <t>14.0</t>
  </si>
  <si>
    <t>14.1</t>
  </si>
  <si>
    <t>15.0</t>
  </si>
  <si>
    <t>INSTALAÇÕES DIVERSAS</t>
  </si>
  <si>
    <t>LIMPEZA FINAL DA OBRA</t>
  </si>
  <si>
    <t>Construção Civil</t>
  </si>
  <si>
    <t>INSTALAÇÃO DA OBRA</t>
  </si>
  <si>
    <t>TOTAL DA INSTALAÇÃO DA OBRA</t>
  </si>
  <si>
    <t>VIGAS DE RESPALDO</t>
  </si>
  <si>
    <t>TOTAL DE SUPRAESTRUTURA</t>
  </si>
  <si>
    <t>TOTAL DE PAREDES EM GERAL</t>
  </si>
  <si>
    <t>TOTAL DE IMPERMEABILIZAÇÃO</t>
  </si>
  <si>
    <t>TOTAL DE COBERTURA</t>
  </si>
  <si>
    <t>TOTAL DE PAVIMENTAÇÕES</t>
  </si>
  <si>
    <t>ESQUADRIAS</t>
  </si>
  <si>
    <t>TOTAL DE ESQUADRIAS</t>
  </si>
  <si>
    <t>TOTAL DE VIDROS</t>
  </si>
  <si>
    <t>TOTAL DE PINTIRA</t>
  </si>
  <si>
    <t>TOTAL DE INSTALAÇÕES HIDRO SANITARIAS</t>
  </si>
  <si>
    <t>TOTAL DE INSTALAÇÕES DIVERSAS</t>
  </si>
  <si>
    <t>5º MÊS</t>
  </si>
  <si>
    <t>CONTRATANTE:</t>
  </si>
  <si>
    <t>CRONOGRAMA FÍSICO-FINANCEIRO</t>
  </si>
  <si>
    <t>PLACA DE OBRA EM CHAPA DE AÇO GALVANIZADO</t>
  </si>
  <si>
    <t>Prefeitura Municipal de Lavras do Sul</t>
  </si>
  <si>
    <t>BDI</t>
  </si>
  <si>
    <t>TOTAL COM BDI</t>
  </si>
  <si>
    <t>73965/009</t>
  </si>
  <si>
    <t>ESCAVACAO MANUAL DE VALA EM LODO, DE 1,5 ATE 3M, EXCLUINDO ESGOTAMENTO/ESCORAMENTO.</t>
  </si>
  <si>
    <t>LASTRO DE VALA COM PREPARO DE FUNDO, LARGURA MENOR QUE 1,5 M, COM CAMADA DE BRITA, LANÇAMENTO MECANIZADO, EM LOCAL COM NÍVEL ALTO DE INTERFERÊNCIA. AF_06/2016</t>
  </si>
  <si>
    <t>LANCAMENTO/APLICACAO MANUAL DE CONCRETO EM FUNDACOES</t>
  </si>
  <si>
    <t>74157/004</t>
  </si>
  <si>
    <t>CONCRETO FCK = 20MPA, TRAÇO 1:2,7:3 (CIMENTO/ AREIA MÉDIA/ BRITA 1)PREPARO MECÂNICO COM BETONEIRA 400 L. AF_07/2016</t>
  </si>
  <si>
    <t>ALVENARIA DE VEDAÇÃO DE BLOCOS CERÂMICOS FURADOS NA VERTICAL DE 19X19X39CM (ESPESSURA 19CM) DE PAREDES COM ÁREA LÍQUIDA MAIOR OU IGUAL A 6M² COM VÃOS E ARGAMASSA DE ASSENTAMENTO COM PREPARO MANUAL. AF_06/2014</t>
  </si>
  <si>
    <t>VERGA MOLDADA IN LOCO EM CONCRETO PARA PORTAS COM MAIS DE 1,5 M DE VÃO. AF_03/2016</t>
  </si>
  <si>
    <t>74106/001</t>
  </si>
  <si>
    <t>IMPERMEABILIZACAO DE ESTRUTURAS ENTERRADAS, COM TINTA ASFALTICA, DUAS DEMAOS.</t>
  </si>
  <si>
    <t>FABRICAÇÃO E INSTALAÇÃO DE ESTRUTURA PONTALETADA DE MADEIRA NÃO APARELHADA PARA TELHADOS COM ATÉ 2 ÁGUAS E PARA TELHA ONDULADA DE FIBROCIMENTO, METÁLICA, PLÁSTICA OU TERMOACÚSTICA, INCLUSO TRANSPORTE VERTICAL AF_12/2015</t>
  </si>
  <si>
    <t>REVESTIMENTO CERÂMICO PARA PISO COM PLACAS TIPO ESMALTADA EXTRA DE DIMENSÕES 45X45 CM APLICADA EM AMBIENTES DE ÁREA MENOR QUE 5 M2. AF_06/2014</t>
  </si>
  <si>
    <t>PASTA DE CIMENTO PORTLAND, ESPESSURA 1MM</t>
  </si>
  <si>
    <t>unid.</t>
  </si>
  <si>
    <t>VIDRO FANTASIA TIPO CANELADO, ESPESSURA 4MM</t>
  </si>
  <si>
    <t>CABO DE COBRE FLEXÍVEL ISOLADO, 1,5 MM², ANTI-CHAMA 0,6/1,0 KV, PARA CIRCUITOS TERMINAIS - FORNECIMENTO E INSTALAÇÃO. AF_12/2015</t>
  </si>
  <si>
    <t>ELETRODUTO FLEXÍVEL CORRUGADO, PVC, DN 25 MM (3/4"), PARA CIRCUITOS TERMINAIS, INSTALADO EM FORRO - FORNECIMENTO E INSTALAÇÃO. AF_12/2015</t>
  </si>
  <si>
    <t>REGISTRO DE GAVETA BRUTO, LATÃO, ROSCÁVEL, 1/2", FORNECIDO E INSTALADO EM RAMAL DE ÁGUA. AF_12/2014</t>
  </si>
  <si>
    <t>6º MÊS</t>
  </si>
  <si>
    <t>7º MÊS</t>
  </si>
  <si>
    <t>ARMAÇÃO DE PILAR OU VIGA DE UMA ESTRUTURA CONVENCIONAL DE CONCRETO ARMADO EM UMA EDIFÍCAÇÃO TÉRREA OU SOBRADO UTILIZANDO AÇO CA-50 DE 10.0 MM - MONTAGEM. AF_12/2015</t>
  </si>
  <si>
    <t>2.5</t>
  </si>
  <si>
    <t>ARMAÇÃO DE PILAR OU VIGA DE UMA ESTRUTURA CONVENCIONAL DE CONCRETO ARMADO EM UMA EDIFÍCAÇÃO TÉRREA OU SOBRADO UTILIZANDO AÇO CA-50 DE 5.0 MM - MONTAGEM. AF_12/2016</t>
  </si>
  <si>
    <t>74076/001</t>
  </si>
  <si>
    <t>FORMA TABUA P/ CONCRETO EM FUNDACAO RADIER C/ REAPROVEITAMENTO 3X.</t>
  </si>
  <si>
    <t>ARMAÇÃO DE PILAR OU VIGA DE UMA ESTRUTURA CONVENCIONAL DE CONCRETO ARMADO EM UMA EDIFÍCAÇÃO TÉRREA OU SOBRADO UTILIZANDO AÇO CA-50 DE 12.5 MM - MONTAGEM. AF_12/2016</t>
  </si>
  <si>
    <t>3.1.5</t>
  </si>
  <si>
    <t>VERGA E CONTRA VERGA MOLDADA IN LOCO EM CONCRETO PARA JANELAS COM MAIS DE 1,5 M DE VÃO. AF_03/2016</t>
  </si>
  <si>
    <t>CONTRAPISO EM ARGAMASSA TRAÇO 1:4 (CIMENTO E AREIA), PREPARO MECÂNICO COM BETONEIRA 400 L, APLICADO EM ÁREAS SECAS SOBRE LAJE, ADERIDO, ESPESSURA 2CM. AF_06/2014</t>
  </si>
  <si>
    <t>JANELA DE AÇO BASCULANTE, FIXAÇÃO COM ARGAMASSA, SEM VIDROS, PADRONIZADA. AF_07/2016</t>
  </si>
  <si>
    <t>TUBO PVC, SERIE NORMAL, ESGOTO PREDIAL, DN 40 MM, FORNECIDO E INSTALAD</t>
  </si>
  <si>
    <t>14.2</t>
  </si>
  <si>
    <t>15.1</t>
  </si>
  <si>
    <t>THIAGO DIAS RIBEIRO</t>
  </si>
  <si>
    <t>ASSESSOR TÉCNICO DE ENGENHARIA</t>
  </si>
  <si>
    <t>CREA RS 221061</t>
  </si>
  <si>
    <t>M</t>
  </si>
  <si>
    <t>REMOÇÕES OU DEMOLIÇÕES</t>
  </si>
  <si>
    <t>DEMOLIÇÃO DE ALVENARIA DE BLOCO FURADO, DE FORMA MANUAL, SEM REAPROVEITAMENTO. AF_12/2017</t>
  </si>
  <si>
    <t>DEMOLIÇÃO DE ARGAMASSAS, DE FORMA MANUAL, SEM REAPROVEITAMENTO. AF_12/2017</t>
  </si>
  <si>
    <t>REMOÇÃO DE PORTAS, DE FORMA MANUAL, SEM REAPROVEITAMENTO. AF_12/2017</t>
  </si>
  <si>
    <t>2.6</t>
  </si>
  <si>
    <t>ESTACA BROCA DE CONCRETO, DIÃMETRO DE 20 CM, PROFUNDIDADE DE ATÉ 3 M,ESCAVAÇÃO MANUAL COM TRADO CONCHA, NÃO ARMADA. AF_03/2018</t>
  </si>
  <si>
    <t>3.4</t>
  </si>
  <si>
    <t>3.5</t>
  </si>
  <si>
    <t>3.6</t>
  </si>
  <si>
    <t>CONCRETO FCK = 20MPA, TRAÇO 1:2,7:3 (CIMENTO/ AREIA MÉDIA/ BRITA 1) -PREPARO MECÂNICO COM BETONEIRA 400 L. AF_07/2016</t>
  </si>
  <si>
    <t>3.7</t>
  </si>
  <si>
    <t>3.1.6</t>
  </si>
  <si>
    <t>3.1.7</t>
  </si>
  <si>
    <t>FABRICAÇÃO, MONTAGEM E DESMONTAGEM DE FÔRMA PARA VIGA BALDRAME, EM MADEIRA SERRADA, E=25 MM, 1 UTILIZAÇÃO. AF_06/2017</t>
  </si>
  <si>
    <t>ARMAÇÃO DE PILAR OU VIGA DE UMA ESTRUTURA CONVENCIONAL DE CONCRETO ARMADO EM UMA EDIFICAÇÃO TÉRREA OU SOBRADO UTILIZANDO AÇO CA-50 DE 12,5 M</t>
  </si>
  <si>
    <t>ARMAÇÃO DE PILAR OU VIGA DE UMA ESTRUTURA CONVENCIONAL DE CONCRETO ARMADO EM UMA EDIFÍCAÇÃO TÉRREA OU SOBRADO UTILIZANDO AÇO CA-50 DE 5.0 MM - M - MONTAGEM. AF_12/2015MONTAGEM. AF_12/2016</t>
  </si>
  <si>
    <t>TOTAL DE FUNDAÇOES</t>
  </si>
  <si>
    <t>TOTAL DE REMOÇÃO OU DEMOLIÇÕES</t>
  </si>
  <si>
    <t>3.1.8</t>
  </si>
  <si>
    <t>4.1.1</t>
  </si>
  <si>
    <t>4.1.2</t>
  </si>
  <si>
    <t>4.1.3</t>
  </si>
  <si>
    <t>4.1.4</t>
  </si>
  <si>
    <t>4.1.5</t>
  </si>
  <si>
    <t>LANCAMENTO/APLICACAO MANUAL DE CONCRETO</t>
  </si>
  <si>
    <t>4.2.1</t>
  </si>
  <si>
    <t>4.2.2</t>
  </si>
  <si>
    <t>4.2.3</t>
  </si>
  <si>
    <t>4.2.4</t>
  </si>
  <si>
    <t>4.2.5</t>
  </si>
  <si>
    <t>4.2.6</t>
  </si>
  <si>
    <t>5.3</t>
  </si>
  <si>
    <t>REATERRO MANUAL APILOADO COM SOQUETE. AF_10/2017</t>
  </si>
  <si>
    <t>TOTAL DE REVESTIMENTOS</t>
  </si>
  <si>
    <t>REVESTIMENTO CERÂMICO PARA PAREDES INTERNAS COM PLACAS TIPO ESMALTADA EXTRA DE DIMENSÕES 20X20 CM APLICADAS EM AMBIENTES DE ÁREA MAIOR QUE 5M² NA ALTURA INTEIRA DAS PAREDES. AF_06/2014</t>
  </si>
  <si>
    <t>10.3</t>
  </si>
  <si>
    <t>10.4</t>
  </si>
  <si>
    <t>12.3</t>
  </si>
  <si>
    <t>73924/003</t>
  </si>
  <si>
    <t>PINTURA ESMALTE FOSCO, DUAS DEMAOS, SOBRE SUPERFICIE METALICA</t>
  </si>
  <si>
    <t>13.3</t>
  </si>
  <si>
    <t>13.4</t>
  </si>
  <si>
    <t>13.6</t>
  </si>
  <si>
    <t>13.7</t>
  </si>
  <si>
    <t>TOMADA 3P+T 30A/440V COM PLACA - FORNECIMENTO E INSTALACAO</t>
  </si>
  <si>
    <t>INSTALAÇÕES ELÉTRICAS</t>
  </si>
  <si>
    <t>TOTAL DE INSTALAÇÕES ELÉTRICAS</t>
  </si>
  <si>
    <t>14.1.2</t>
  </si>
  <si>
    <t>14.1.3</t>
  </si>
  <si>
    <t>14.1.4</t>
  </si>
  <si>
    <t>14.1.5</t>
  </si>
  <si>
    <t>LAVATÓRIO LOUÇA BRANCA COM COLUNA, *44 X 35,5* CM, PADRÃO POPULAR - FORNECIMENTO E INSTALAÇÃO. AF_12/2013</t>
  </si>
  <si>
    <t>14.2.1</t>
  </si>
  <si>
    <t>14.2.2</t>
  </si>
  <si>
    <t>14.2.3</t>
  </si>
  <si>
    <t>14.2.4</t>
  </si>
  <si>
    <t>14.2.5</t>
  </si>
  <si>
    <t>16.0</t>
  </si>
  <si>
    <t>16.1</t>
  </si>
  <si>
    <t>SERVIÇOS FINAIS</t>
  </si>
  <si>
    <t>TOTAL DE SERVIÇOS FINAIS</t>
  </si>
  <si>
    <t>PREÇO UNIT</t>
  </si>
  <si>
    <t>S/BDI</t>
  </si>
  <si>
    <t>C/BDI</t>
  </si>
  <si>
    <t>CÓDIGO SINAPI (DEZ. de 2018)</t>
  </si>
  <si>
    <t>Ampliação da Creche Municipal Professora Noêmia</t>
  </si>
  <si>
    <t>Rua Valdemar dos Santos</t>
  </si>
  <si>
    <t>1.2</t>
  </si>
  <si>
    <t>LOCACAO CONVENCIONAL DE OBRA, UTILIZANDO GABARITO DE TÁBUAS CORRIDAS PONTALETADAS A CADA 2,00M - 2 UTILIZAÇÕES. AF_10/2018</t>
  </si>
  <si>
    <t>DEMOLIÇÃO DE ALVENARIA DE BLOCO FURADO, DE FORMA MANUAL, SEM REAPROVEITAMENTO. AF_12/2018 (ESCADAS)</t>
  </si>
  <si>
    <t>ESTACAS</t>
  </si>
  <si>
    <t>3.2.1</t>
  </si>
  <si>
    <t>3.2.3</t>
  </si>
  <si>
    <t>ARMAÇÃO DE BLOCO, VIGA BALDRAME OU SAPATA UTILIZANDO AÇO CA-50 DE 10 MM - MONTAGEM. AF_06/2017</t>
  </si>
  <si>
    <t>KG</t>
  </si>
  <si>
    <t>3.2.4</t>
  </si>
  <si>
    <t>ESCAVAÇÃO MANUAL PARA BLOCO DE COROAMENTO OU SAPATA, COM PREVISÃO DE FÔRMA. AF_06/2017</t>
  </si>
  <si>
    <t>LASTRO DE CONCRETO MAGRO, APLICADO EM PISOS OU RADIERS, ESPESSURA DE 5CM. AF_07/2016</t>
  </si>
  <si>
    <t>FABRICAÇÃO, MONTAGEM E DESMONTAGEM DE FÔRMA PARA SAPATA, EM MADEIRA SERRADA, E=25 MM, 1 UTILIZAÇÃO. AF_06/2017</t>
  </si>
  <si>
    <t>3.2.5</t>
  </si>
  <si>
    <t>3.2.6</t>
  </si>
  <si>
    <t>4.3</t>
  </si>
  <si>
    <t>LAJE</t>
  </si>
  <si>
    <t>4.3.1</t>
  </si>
  <si>
    <t>74141/004</t>
  </si>
  <si>
    <t>LAJE PRE-MOLD BETA 20 P/3,5KN/M2 VAO 6,2M INCL VIGOTAS TIJOLOS ARMADURA NEGATIVA CAPEAMENTO 8CM CONCRETO 15MPA ESCORAMENTO MATERIAL E MAO DE OBRA.</t>
  </si>
  <si>
    <t>4.4</t>
  </si>
  <si>
    <t>PILARES METÁLICOS</t>
  </si>
  <si>
    <t>4.4.1</t>
  </si>
  <si>
    <t>4.4.2</t>
  </si>
  <si>
    <t>CANTONEIRA FERRO GALVANIZADO DE ABAS IGUAIS, 2" X 3/8" (L X E), 6,9 KG/M</t>
  </si>
  <si>
    <t>BARRA DE FERRO RETANGULAR, BARRA CHATA, 2" X 5/16" (L X E), 3,162 KG/M</t>
  </si>
  <si>
    <t>REMOÇÃO DE TELHAS, DE FIBROCIMENTO, METÁLICA E CERÂMICA, DE FORMA MANUAL, SEM REAPROVEITAMENTO. AF_12/2017</t>
  </si>
  <si>
    <t>TELHAMENTO COM TELHA ONDULADA DE FIBROCIMENTO E = 6 MM, COM RECOBRIMENTO LATERAL DE 1 1/4 DE ONDA PARA TELHADO COM INCLINAÇÃO MÁXIMA DE 10°,COM ATÉ 2 ÁGUAS, INCLUSO IÇAMENTO. AF_06/2016</t>
  </si>
  <si>
    <t>TELHAMENTO COM TELHA ONDULADA DE FIBRA DE VIDRO E = 0,6 MM, PARA TELHADO COM INCLINAÇÃO MAIOR QUE 10°, COM ATÉ 2 ÁGUAS, INCLUSO IÇAMENTO. AF_06/2016</t>
  </si>
  <si>
    <t>CALHA EM CHAPA DE AÇO GALVANIZADO NÚMERO 24, DESENVOLVIMENTO DE 33 CM, INCLUSO TRANSPORTE VERTICAL. AF_06/2016</t>
  </si>
  <si>
    <t>RUFO EM CHAPA DE AÇO GALVANIZADO NÚMERO 24, CORTE DE 25 CM, INCLUSO TRANSPORTE VERTICAL. AF_06/2016</t>
  </si>
  <si>
    <t>7.4</t>
  </si>
  <si>
    <t>7.5</t>
  </si>
  <si>
    <t>7.6</t>
  </si>
  <si>
    <t>7.7</t>
  </si>
  <si>
    <t>FABRICAÇÃO E INSTALAÇÃO DE TESOURA INTEIRA EM AÇO, VÃO DE 5 M, PARA TELHA CERÂMICA OU DE CONCRETO, INCLUSO IÇAMENTO. AF_12/2015</t>
  </si>
  <si>
    <t>FABRICAÇÃO E INSTALAÇÃO DE TESOURA INTEIRA EM AÇO, VÃO DE 3 M, PARA TELHA ONDULADA DE FIBROCIMENTO, METÁLICA, PLÁSTICA OU TERMOACÚSTICA, INCLUSO</t>
  </si>
  <si>
    <t>7.8</t>
  </si>
  <si>
    <t>84041 / 72110</t>
  </si>
  <si>
    <t>COBERTURA EM POLICARBONATO, INCL. ESTRUTURA METÁLICA</t>
  </si>
  <si>
    <t>m²</t>
  </si>
  <si>
    <t>73806/001</t>
  </si>
  <si>
    <t>LIMPEZA DE SUPERFICIES COM JATO DE ALTA PRESSAO DE AR E AGUA (LAJE EXISTENTE)</t>
  </si>
  <si>
    <t>11.2</t>
  </si>
  <si>
    <t>10.1</t>
  </si>
  <si>
    <t>10.2</t>
  </si>
  <si>
    <t>74238/002</t>
  </si>
  <si>
    <t>PORTAO EM TELA ARAME GALVANIZADO N.12 MALHA 2" E MOLDURA EM TUBOS DE ACO COM DUAS FOLHAS DE ABRIR, INCLUSO FERRAGENS</t>
  </si>
  <si>
    <t>PORTA DE MADEIRA PARA PINTURA, SEMI-OCA (LEVE OU MÉDIA), 80X210CM, ESPESSURA DE 3,5CM, INCLUSO DOBRADIÇAS - FORNECIMENTO E INSTALAÇÃO. AF_08
/2015</t>
  </si>
  <si>
    <t>PORTA DE MADEIRA PARA PINTURA, SEMI-OCA (LEVE OU MÉDIA), 90X210CM, ESPESSURA DE 3,5CM, INCLUSO DOBRADIÇAS - FORNECIMENTO E INSTALAÇÃO. AF_08/2015</t>
  </si>
  <si>
    <t>VIDRVIDRO LISO COMUM TRANSPARENTE, ESPESSURA 3MMO FANTASIA TIPO CANELADO, ESPESSURA 4MM</t>
  </si>
  <si>
    <t>12.4</t>
  </si>
  <si>
    <t>PINTURA VERNIZ POLIURETANO BRILHANTE EM MADEIRA, TRES DEMAOS</t>
  </si>
  <si>
    <t>12.5</t>
  </si>
  <si>
    <t>12.6</t>
  </si>
  <si>
    <t>9.5</t>
  </si>
  <si>
    <t>9.6</t>
  </si>
  <si>
    <t>74131/004</t>
  </si>
  <si>
    <t>QUADRO DE DISTRIBUICAO DE ENERGIA DE EMBUTIR, EM CHAPA METALICA, PARA 18 DISJUNTORES TERMOMAGNETICOS MONOPOLARES, COM BARRAMENTO TRIFASICO E</t>
  </si>
  <si>
    <t>CABO DE COBRE FLEXÍVEL ISOLADO, 2,5 MM², ANTI-CHAMA 0,6/1,0 KV, PARA CIRCUITOS TERMINAIS - FORNECIMENTO E INSTALAÇÃO. AF_12/2015 NEUTRO, FORNECIMENTO E INSTALACAO</t>
  </si>
  <si>
    <t>CABO DE COBRE FLEXÍVEL ISOLADO, 4 MM², ANTI-CHAMA 450/750 V, PARA CIRCUITOS TERMINAIS - FORNECIMENTO E INSTALAÇÃO. AF_12/2015</t>
  </si>
  <si>
    <t>ELETRODUTO RÍGIDO ROSCÁVEL, PVC, DN 25 MM (3/4"), PARA CIRCUITOS TERMINAIS, INSTALADO EM FORRO - FORNECIMENTO E INSTALAÇÃO. AF_12/2015</t>
  </si>
  <si>
    <t>LUMINÁRIA TIPO PLAFON, DE SOBREPOR, COM 1 LÂMPADA LED - FORNECIMENTO E INSTALAÇÃO. AF_11/2017</t>
  </si>
  <si>
    <t>LUMINARIA LED REFLETOR RETANGULAR BIVOLT, LUZ BRANCA, 50 W</t>
  </si>
  <si>
    <t>13.8</t>
  </si>
  <si>
    <t>13.9</t>
  </si>
  <si>
    <t>13.10</t>
  </si>
  <si>
    <t>VASO SANITÁRIO SIFONADO COM CAIXA ACOPLADA LOUÇA BRANCA, INCLUSO ENGATE FLEXÍVEL EM PLÁSTICO BRANCO, 1/2 X 40CM - FORNECIMENTO E INSTALAÇÃO</t>
  </si>
  <si>
    <t>TUBO, PVC, SOLDÁVEL, DN 25MM, INSTALADO EM RAMAL OU SUB-RAMAL DE ÁGUA FORNECIMENTO E INSTALAÇÃO . AF_12/2014_P, COM CONEXÕES. AF_12/2013</t>
  </si>
  <si>
    <t xml:space="preserve">GUARDA-CORPO EM TUBO DE ACO GALVANIZADO 1 1/2" </t>
  </si>
  <si>
    <t>8.5</t>
  </si>
  <si>
    <t>8.6</t>
  </si>
  <si>
    <t>8.7</t>
  </si>
  <si>
    <t>8.8</t>
  </si>
  <si>
    <t>GUIA (MEIO-FIO) CONCRETO, MOLDADA IN LOCO EM TRECHO RETO COM EXTRUSO RA, 13 CM BASE X 22 CM ALTURA. AF_06/2016</t>
  </si>
  <si>
    <t>EXECUÇÃO DE PASSEIO (CALÇADA) OU PISO DE CONCRETO COM CONCRETO MOLDADO IN LOCO, FEITO EM OBRA, ACABAMENTO CONVENCIONAL, NÃO ARMADO. AF_07/2016</t>
  </si>
  <si>
    <t>PEDRA BRITADA N. 2 (19 A 38 MM) POSTO PEDREIRA/FORNECEDOR</t>
  </si>
  <si>
    <t>ARGAMASSA TRAÇO 1:3 (CIMENTO E AREIA MÉDIA) PARA CONTRAPISO, PREPARO MECÂNICO COM BETONEIRA 400 L. AF_06/2014</t>
  </si>
  <si>
    <t>10.5</t>
  </si>
  <si>
    <t>10.6</t>
  </si>
  <si>
    <t xml:space="preserve">PORTA CORTA-FOGO 110X210X4CM - FORNECIMENTO E INSTALAÇÃO. AF_08/2015 </t>
  </si>
  <si>
    <t>APLICAÇÃO DE FUNDO SELADOR ACRÍLICO EM PAREDES, UMA DEMÃO. AF_06/2014 (LAJE).</t>
  </si>
  <si>
    <t>APLICAÇÃO MANUAL DE PINTURA COM TINTA LÁTEX ACRÍLICA EM PAREDES, DUAS (LAJE).</t>
  </si>
  <si>
    <t>15.2</t>
  </si>
  <si>
    <t>ALVENARIA DE VEDAÇÃO DE BLOCOS CERÂMICOS FURADOS NA VERTICAL DE 19X19X39CM (ESPESSURA 19CM) DE PAREDES COM ÁREA LÍQUIDA MAIOR OU IGUAL A 6M² COM VÃOS E ARGAMASSA DE ASSENTAMENTO COM PREPARO MANUAL. AF_06/2014 (ALVENARIA DESTINADA A PARTE INFERIOR DA TELA EXTERNA - 30CM)</t>
  </si>
  <si>
    <t>15.3</t>
  </si>
  <si>
    <t>ALVENARIA EM TIJOLO CERAMICO MACICO 5X10X20CM 1 VEZ (ESPESSURA 20CM), ASSENTADO COM ARGAMASSA TRACO 1:2:8 (CIMENTO, CAL E AREIA) - RAMPAS DE ACESSO FUNDOS DA CRECHE</t>
  </si>
  <si>
    <t>15.4</t>
  </si>
  <si>
    <t>15.5</t>
  </si>
  <si>
    <t>15.6</t>
  </si>
  <si>
    <t>ATERRO MANUAL DE VALAS COM SOLO ARGILO-ARENOSO E COMPACTAÇÃO MECANIZADA. AF_05/2016</t>
  </si>
  <si>
    <t>PINTURA PARTE ANTIGA</t>
  </si>
  <si>
    <t xml:space="preserve">73948/002 </t>
  </si>
  <si>
    <t>12.7</t>
  </si>
  <si>
    <t>12.8</t>
  </si>
  <si>
    <t>12.10</t>
  </si>
  <si>
    <t>12.11</t>
  </si>
  <si>
    <t xml:space="preserve">LIMPEZA/PREPARO SUPERFICIE P/PINTURA </t>
  </si>
  <si>
    <t>LAVRAS DO SUL, 27 de Fevereiro de 2019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</si>
</sst>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0" xfId="0" applyFont="1" applyFill="1" applyBorder="1"/>
    <xf numFmtId="4" fontId="4" fillId="3" borderId="0" xfId="0" applyNumberFormat="1" applyFont="1" applyFill="1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4" fontId="3" fillId="0" borderId="0" xfId="0" applyNumberFormat="1" applyFont="1"/>
    <xf numFmtId="164" fontId="3" fillId="3" borderId="0" xfId="0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6" xfId="1" applyFont="1" applyBorder="1" applyAlignment="1">
      <alignment horizontal="right" vertical="center"/>
    </xf>
    <xf numFmtId="10" fontId="3" fillId="3" borderId="6" xfId="1" applyNumberFormat="1" applyFont="1" applyFill="1" applyBorder="1" applyAlignment="1">
      <alignment horizontal="right" vertical="center"/>
    </xf>
    <xf numFmtId="43" fontId="3" fillId="3" borderId="6" xfId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1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43" fontId="9" fillId="0" borderId="1" xfId="1" applyFont="1" applyFill="1" applyBorder="1" applyAlignment="1">
      <alignment horizontal="center" vertical="center"/>
    </xf>
    <xf numFmtId="44" fontId="3" fillId="0" borderId="1" xfId="1" applyNumberFormat="1" applyFont="1" applyBorder="1" applyAlignment="1">
      <alignment horizontal="right" vertical="center"/>
    </xf>
    <xf numFmtId="44" fontId="3" fillId="0" borderId="6" xfId="1" applyNumberFormat="1" applyFont="1" applyBorder="1" applyAlignment="1">
      <alignment horizontal="right" vertical="center"/>
    </xf>
    <xf numFmtId="44" fontId="4" fillId="0" borderId="1" xfId="1" applyNumberFormat="1" applyFont="1" applyBorder="1" applyAlignment="1">
      <alignment horizontal="right" vertical="center"/>
    </xf>
    <xf numFmtId="44" fontId="4" fillId="0" borderId="6" xfId="1" applyNumberFormat="1" applyFont="1" applyBorder="1" applyAlignment="1">
      <alignment horizontal="right" vertical="center"/>
    </xf>
    <xf numFmtId="44" fontId="3" fillId="3" borderId="1" xfId="1" applyNumberFormat="1" applyFont="1" applyFill="1" applyBorder="1" applyAlignment="1">
      <alignment horizontal="right" vertical="center"/>
    </xf>
    <xf numFmtId="44" fontId="9" fillId="0" borderId="1" xfId="1" applyNumberFormat="1" applyFont="1" applyFill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164" fontId="4" fillId="0" borderId="6" xfId="1" applyNumberFormat="1" applyFont="1" applyBorder="1" applyAlignment="1">
      <alignment horizontal="right" vertical="center"/>
    </xf>
    <xf numFmtId="164" fontId="3" fillId="0" borderId="6" xfId="1" applyNumberFormat="1" applyFont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 vertical="center"/>
    </xf>
    <xf numFmtId="164" fontId="4" fillId="0" borderId="12" xfId="1" applyNumberFormat="1" applyFont="1" applyBorder="1" applyAlignment="1">
      <alignment horizontal="right" vertical="center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43" fontId="4" fillId="4" borderId="2" xfId="1" applyFont="1" applyFill="1" applyBorder="1" applyAlignment="1">
      <alignment horizontal="right" vertical="center"/>
    </xf>
    <xf numFmtId="43" fontId="4" fillId="3" borderId="0" xfId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right" vertical="center"/>
    </xf>
    <xf numFmtId="0" fontId="12" fillId="2" borderId="13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0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4" fontId="3" fillId="0" borderId="0" xfId="0" applyNumberFormat="1" applyFont="1"/>
    <xf numFmtId="0" fontId="4" fillId="2" borderId="16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85"/>
  <sheetViews>
    <sheetView view="pageBreakPreview" zoomScaleNormal="90" zoomScaleSheetLayoutView="100" zoomScalePageLayoutView="90" workbookViewId="0">
      <selection activeCell="C183" sqref="C183"/>
    </sheetView>
  </sheetViews>
  <sheetFormatPr defaultRowHeight="12"/>
  <cols>
    <col min="1" max="1" width="6.7109375" style="15" bestFit="1" customWidth="1"/>
    <col min="2" max="2" width="12.42578125" style="15" bestFit="1" customWidth="1"/>
    <col min="3" max="3" width="48.42578125" style="10" customWidth="1"/>
    <col min="4" max="4" width="8.5703125" style="15" customWidth="1"/>
    <col min="5" max="5" width="8.42578125" style="15" customWidth="1"/>
    <col min="6" max="6" width="11" style="60" bestFit="1" customWidth="1"/>
    <col min="7" max="7" width="12.5703125" style="60" customWidth="1"/>
    <col min="8" max="8" width="12.5703125" style="60" bestFit="1" customWidth="1"/>
    <col min="9" max="9" width="9.140625" style="4"/>
    <col min="10" max="10" width="11" style="4" bestFit="1" customWidth="1"/>
    <col min="11" max="16384" width="9.140625" style="4"/>
  </cols>
  <sheetData>
    <row r="1" spans="1:10" ht="18.75">
      <c r="A1" s="109" t="s">
        <v>0</v>
      </c>
      <c r="B1" s="110"/>
      <c r="C1" s="110"/>
      <c r="D1" s="110"/>
      <c r="E1" s="110"/>
      <c r="F1" s="110"/>
      <c r="G1" s="110"/>
      <c r="H1" s="111"/>
    </row>
    <row r="2" spans="1:10" ht="15" customHeight="1">
      <c r="A2" s="106" t="s">
        <v>28</v>
      </c>
      <c r="B2" s="107"/>
      <c r="C2" s="107" t="s">
        <v>123</v>
      </c>
      <c r="D2" s="107"/>
      <c r="E2" s="107"/>
      <c r="F2" s="107"/>
      <c r="G2" s="107"/>
      <c r="H2" s="108"/>
    </row>
    <row r="3" spans="1:10">
      <c r="A3" s="106" t="s">
        <v>29</v>
      </c>
      <c r="B3" s="107"/>
      <c r="C3" s="107" t="s">
        <v>228</v>
      </c>
      <c r="D3" s="107"/>
      <c r="E3" s="107"/>
      <c r="F3" s="107"/>
      <c r="G3" s="107"/>
      <c r="H3" s="108"/>
    </row>
    <row r="4" spans="1:10">
      <c r="A4" s="106" t="s">
        <v>30</v>
      </c>
      <c r="B4" s="107"/>
      <c r="C4" s="107" t="s">
        <v>229</v>
      </c>
      <c r="D4" s="107"/>
      <c r="E4" s="107"/>
      <c r="F4" s="107"/>
      <c r="G4" s="107"/>
      <c r="H4" s="108"/>
      <c r="I4" s="37"/>
    </row>
    <row r="5" spans="1:10" ht="15.75" customHeight="1">
      <c r="A5" s="106" t="s">
        <v>31</v>
      </c>
      <c r="B5" s="107"/>
      <c r="C5" s="107" t="s">
        <v>104</v>
      </c>
      <c r="D5" s="107"/>
      <c r="E5" s="107"/>
      <c r="F5" s="107"/>
      <c r="G5" s="107"/>
      <c r="H5" s="55" t="s">
        <v>124</v>
      </c>
      <c r="I5" s="37"/>
    </row>
    <row r="6" spans="1:10" s="15" customFormat="1" ht="30" customHeight="1">
      <c r="A6" s="112" t="s">
        <v>1</v>
      </c>
      <c r="B6" s="113" t="s">
        <v>227</v>
      </c>
      <c r="C6" s="114" t="s">
        <v>11</v>
      </c>
      <c r="D6" s="114" t="s">
        <v>12</v>
      </c>
      <c r="E6" s="114" t="s">
        <v>14</v>
      </c>
      <c r="F6" s="115" t="s">
        <v>224</v>
      </c>
      <c r="G6" s="115"/>
      <c r="H6" s="56">
        <v>0.29899999999999999</v>
      </c>
      <c r="I6" s="37"/>
    </row>
    <row r="7" spans="1:10" s="15" customFormat="1" ht="19.5" customHeight="1">
      <c r="A7" s="112"/>
      <c r="B7" s="113"/>
      <c r="C7" s="114"/>
      <c r="D7" s="114"/>
      <c r="E7" s="114"/>
      <c r="F7" s="61" t="s">
        <v>225</v>
      </c>
      <c r="G7" s="62" t="s">
        <v>226</v>
      </c>
      <c r="H7" s="55" t="s">
        <v>125</v>
      </c>
      <c r="I7" s="37"/>
    </row>
    <row r="8" spans="1:10">
      <c r="A8" s="47" t="s">
        <v>2</v>
      </c>
      <c r="B8" s="82" t="s">
        <v>105</v>
      </c>
      <c r="C8" s="83"/>
      <c r="D8" s="83"/>
      <c r="E8" s="83"/>
      <c r="F8" s="83"/>
      <c r="G8" s="83"/>
      <c r="H8" s="84"/>
      <c r="I8" s="37"/>
    </row>
    <row r="9" spans="1:10">
      <c r="A9" s="7" t="s">
        <v>3</v>
      </c>
      <c r="B9" s="48" t="s">
        <v>33</v>
      </c>
      <c r="C9" s="29" t="s">
        <v>122</v>
      </c>
      <c r="D9" s="5" t="s">
        <v>32</v>
      </c>
      <c r="E9" s="9">
        <v>2</v>
      </c>
      <c r="F9" s="68">
        <v>342.28</v>
      </c>
      <c r="G9" s="68">
        <f>(F9*$H$6)+F9</f>
        <v>444.62171999999998</v>
      </c>
      <c r="H9" s="69">
        <f>G9*E9</f>
        <v>889.24343999999996</v>
      </c>
      <c r="I9" s="37"/>
    </row>
    <row r="10" spans="1:10" ht="36">
      <c r="A10" s="50" t="s">
        <v>230</v>
      </c>
      <c r="B10" s="51">
        <v>99059</v>
      </c>
      <c r="C10" s="8" t="s">
        <v>231</v>
      </c>
      <c r="D10" s="51" t="s">
        <v>35</v>
      </c>
      <c r="E10" s="9">
        <v>25.35</v>
      </c>
      <c r="F10" s="68">
        <v>17.670000000000002</v>
      </c>
      <c r="G10" s="68">
        <f>(F10*$H$6)+F10</f>
        <v>22.953330000000001</v>
      </c>
      <c r="H10" s="69">
        <v>581.78</v>
      </c>
      <c r="I10" s="37"/>
      <c r="J10" s="129"/>
    </row>
    <row r="11" spans="1:10">
      <c r="A11" s="130" t="s">
        <v>106</v>
      </c>
      <c r="B11" s="131"/>
      <c r="C11" s="131"/>
      <c r="D11" s="131"/>
      <c r="E11" s="131"/>
      <c r="F11" s="131"/>
      <c r="G11" s="132"/>
      <c r="H11" s="71">
        <f>SUM(H9:H10)</f>
        <v>1471.0234399999999</v>
      </c>
      <c r="I11" s="37"/>
    </row>
    <row r="12" spans="1:10">
      <c r="A12" s="47" t="s">
        <v>4</v>
      </c>
      <c r="B12" s="82" t="s">
        <v>163</v>
      </c>
      <c r="C12" s="83"/>
      <c r="D12" s="83"/>
      <c r="E12" s="83"/>
      <c r="F12" s="83"/>
      <c r="G12" s="83"/>
      <c r="H12" s="84"/>
      <c r="I12" s="37"/>
    </row>
    <row r="13" spans="1:10" ht="24">
      <c r="A13" s="43" t="s">
        <v>5</v>
      </c>
      <c r="B13" s="24">
        <v>97622</v>
      </c>
      <c r="C13" s="25" t="s">
        <v>164</v>
      </c>
      <c r="D13" s="24" t="s">
        <v>34</v>
      </c>
      <c r="E13" s="28">
        <v>2.2999999999999998</v>
      </c>
      <c r="F13" s="72">
        <v>45</v>
      </c>
      <c r="G13" s="68">
        <f>(F13*$H$6)+F13</f>
        <v>58.454999999999998</v>
      </c>
      <c r="H13" s="69">
        <v>134.46</v>
      </c>
      <c r="I13" s="37"/>
    </row>
    <row r="14" spans="1:10" ht="24">
      <c r="A14" s="43" t="s">
        <v>6</v>
      </c>
      <c r="B14" s="24">
        <v>97623</v>
      </c>
      <c r="C14" s="25" t="s">
        <v>232</v>
      </c>
      <c r="D14" s="24" t="s">
        <v>34</v>
      </c>
      <c r="E14" s="24">
        <v>1.89</v>
      </c>
      <c r="F14" s="72">
        <v>45</v>
      </c>
      <c r="G14" s="68">
        <f>(F14*$H$6)+F14</f>
        <v>58.454999999999998</v>
      </c>
      <c r="H14" s="69">
        <v>110.49</v>
      </c>
      <c r="I14" s="49"/>
    </row>
    <row r="15" spans="1:10" ht="24">
      <c r="A15" s="43" t="s">
        <v>27</v>
      </c>
      <c r="B15" s="24">
        <v>97631</v>
      </c>
      <c r="C15" s="44" t="s">
        <v>165</v>
      </c>
      <c r="D15" s="24" t="s">
        <v>32</v>
      </c>
      <c r="E15" s="28">
        <v>1.6</v>
      </c>
      <c r="F15" s="72">
        <v>2.11</v>
      </c>
      <c r="G15" s="68">
        <f t="shared" ref="G15:G18" si="0">(F15*$H$6)+F15</f>
        <v>2.7408899999999998</v>
      </c>
      <c r="H15" s="69">
        <v>4.38</v>
      </c>
      <c r="I15" s="37"/>
    </row>
    <row r="16" spans="1:10" ht="24">
      <c r="A16" s="43" t="s">
        <v>36</v>
      </c>
      <c r="B16" s="24">
        <v>97644</v>
      </c>
      <c r="C16" s="25" t="s">
        <v>166</v>
      </c>
      <c r="D16" s="24" t="s">
        <v>32</v>
      </c>
      <c r="E16" s="28">
        <v>1.68</v>
      </c>
      <c r="F16" s="72">
        <v>5.87</v>
      </c>
      <c r="G16" s="68">
        <f t="shared" si="0"/>
        <v>7.6251300000000004</v>
      </c>
      <c r="H16" s="69">
        <v>12.82</v>
      </c>
      <c r="I16" s="37"/>
    </row>
    <row r="17" spans="1:19" ht="36">
      <c r="A17" s="43" t="s">
        <v>147</v>
      </c>
      <c r="B17" s="24">
        <v>97647</v>
      </c>
      <c r="C17" s="25" t="s">
        <v>255</v>
      </c>
      <c r="D17" s="24" t="s">
        <v>32</v>
      </c>
      <c r="E17" s="28">
        <v>142.32</v>
      </c>
      <c r="F17" s="72">
        <v>2.71</v>
      </c>
      <c r="G17" s="68">
        <f t="shared" si="0"/>
        <v>3.5202900000000001</v>
      </c>
      <c r="H17" s="69">
        <v>500.97</v>
      </c>
      <c r="I17" s="49"/>
    </row>
    <row r="18" spans="1:19" ht="24">
      <c r="A18" s="43" t="s">
        <v>167</v>
      </c>
      <c r="B18" s="24" t="s">
        <v>270</v>
      </c>
      <c r="C18" s="25" t="s">
        <v>271</v>
      </c>
      <c r="D18" s="24" t="s">
        <v>32</v>
      </c>
      <c r="E18" s="28">
        <v>540</v>
      </c>
      <c r="F18" s="72">
        <v>1.71</v>
      </c>
      <c r="G18" s="68">
        <f t="shared" si="0"/>
        <v>2.2212899999999998</v>
      </c>
      <c r="H18" s="69">
        <v>1198.8</v>
      </c>
      <c r="I18" s="49"/>
    </row>
    <row r="19" spans="1:19">
      <c r="A19" s="130" t="s">
        <v>180</v>
      </c>
      <c r="B19" s="131"/>
      <c r="C19" s="131"/>
      <c r="D19" s="131"/>
      <c r="E19" s="131"/>
      <c r="F19" s="131"/>
      <c r="G19" s="132"/>
      <c r="H19" s="70">
        <f>SUM(H13:H18)</f>
        <v>1961.92</v>
      </c>
      <c r="I19" s="37"/>
    </row>
    <row r="20" spans="1:19">
      <c r="A20" s="47" t="s">
        <v>7</v>
      </c>
      <c r="B20" s="82" t="s">
        <v>233</v>
      </c>
      <c r="C20" s="83"/>
      <c r="D20" s="83"/>
      <c r="E20" s="83"/>
      <c r="F20" s="83"/>
      <c r="G20" s="83"/>
      <c r="H20" s="84"/>
      <c r="I20" s="37"/>
    </row>
    <row r="21" spans="1:19" ht="24">
      <c r="A21" s="43" t="s">
        <v>8</v>
      </c>
      <c r="B21" s="5" t="s">
        <v>126</v>
      </c>
      <c r="C21" s="8" t="s">
        <v>127</v>
      </c>
      <c r="D21" s="5" t="s">
        <v>34</v>
      </c>
      <c r="E21" s="9">
        <v>8.3000000000000007</v>
      </c>
      <c r="F21" s="72">
        <v>173.6</v>
      </c>
      <c r="G21" s="68">
        <f t="shared" ref="G21:G43" si="1">(F21*$H$6)+F21</f>
        <v>225.50639999999999</v>
      </c>
      <c r="H21" s="69">
        <v>1871.73</v>
      </c>
      <c r="I21" s="37"/>
    </row>
    <row r="22" spans="1:19" ht="48">
      <c r="A22" s="43" t="s">
        <v>9</v>
      </c>
      <c r="B22" s="5">
        <v>94114</v>
      </c>
      <c r="C22" s="8" t="s">
        <v>128</v>
      </c>
      <c r="D22" s="5" t="s">
        <v>34</v>
      </c>
      <c r="E22" s="9">
        <v>0.53</v>
      </c>
      <c r="F22" s="72">
        <v>159.04</v>
      </c>
      <c r="G22" s="68">
        <f t="shared" si="1"/>
        <v>206.59296000000001</v>
      </c>
      <c r="H22" s="69">
        <f t="shared" ref="H22:H27" si="2">G22*E22</f>
        <v>109.49426880000001</v>
      </c>
      <c r="I22" s="37"/>
      <c r="K22" s="103"/>
      <c r="L22" s="103"/>
      <c r="M22" s="103"/>
      <c r="N22" s="103"/>
      <c r="O22" s="103"/>
      <c r="P22" s="103"/>
      <c r="Q22" s="103"/>
      <c r="R22" s="103"/>
      <c r="S22" s="103"/>
    </row>
    <row r="23" spans="1:19" ht="36">
      <c r="A23" s="43" t="s">
        <v>10</v>
      </c>
      <c r="B23" s="5">
        <v>98228</v>
      </c>
      <c r="C23" s="29" t="s">
        <v>168</v>
      </c>
      <c r="D23" s="51" t="s">
        <v>35</v>
      </c>
      <c r="E23" s="9">
        <v>66</v>
      </c>
      <c r="F23" s="72">
        <v>51.2</v>
      </c>
      <c r="G23" s="68">
        <f t="shared" si="1"/>
        <v>66.508800000000008</v>
      </c>
      <c r="H23" s="69">
        <v>4389.66</v>
      </c>
      <c r="I23" s="37"/>
    </row>
    <row r="24" spans="1:19" ht="48">
      <c r="A24" s="43" t="s">
        <v>169</v>
      </c>
      <c r="B24" s="5">
        <v>92778</v>
      </c>
      <c r="C24" s="8" t="s">
        <v>146</v>
      </c>
      <c r="D24" s="5" t="s">
        <v>37</v>
      </c>
      <c r="E24" s="9">
        <v>61.08</v>
      </c>
      <c r="F24" s="72">
        <v>8.14</v>
      </c>
      <c r="G24" s="68">
        <f t="shared" si="1"/>
        <v>10.57386</v>
      </c>
      <c r="H24" s="69">
        <v>645.62</v>
      </c>
      <c r="I24" s="37"/>
    </row>
    <row r="25" spans="1:19" ht="48">
      <c r="A25" s="43" t="s">
        <v>170</v>
      </c>
      <c r="B25" s="5">
        <v>92775</v>
      </c>
      <c r="C25" s="8" t="s">
        <v>148</v>
      </c>
      <c r="D25" s="5" t="s">
        <v>37</v>
      </c>
      <c r="E25" s="9">
        <v>20.85</v>
      </c>
      <c r="F25" s="72">
        <v>12.45</v>
      </c>
      <c r="G25" s="68">
        <f t="shared" si="1"/>
        <v>16.172549999999998</v>
      </c>
      <c r="H25" s="69">
        <v>337.14</v>
      </c>
      <c r="I25" s="37"/>
    </row>
    <row r="26" spans="1:19" ht="36">
      <c r="A26" s="43" t="s">
        <v>171</v>
      </c>
      <c r="B26" s="24">
        <v>94964</v>
      </c>
      <c r="C26" s="25" t="s">
        <v>172</v>
      </c>
      <c r="D26" s="24" t="s">
        <v>34</v>
      </c>
      <c r="E26" s="9">
        <v>8.3000000000000007</v>
      </c>
      <c r="F26" s="72">
        <v>335.72</v>
      </c>
      <c r="G26" s="68">
        <f t="shared" si="1"/>
        <v>436.10028</v>
      </c>
      <c r="H26" s="69">
        <f t="shared" si="2"/>
        <v>3619.6323240000002</v>
      </c>
      <c r="I26" s="37"/>
    </row>
    <row r="27" spans="1:19" ht="24">
      <c r="A27" s="43" t="s">
        <v>173</v>
      </c>
      <c r="B27" s="24" t="s">
        <v>130</v>
      </c>
      <c r="C27" s="25" t="s">
        <v>129</v>
      </c>
      <c r="D27" s="24" t="s">
        <v>34</v>
      </c>
      <c r="E27" s="9">
        <v>8.3000000000000007</v>
      </c>
      <c r="F27" s="72">
        <v>112.75</v>
      </c>
      <c r="G27" s="68">
        <f t="shared" si="1"/>
        <v>146.46224999999998</v>
      </c>
      <c r="H27" s="69">
        <v>1215.6199999999999</v>
      </c>
      <c r="I27" s="37"/>
    </row>
    <row r="28" spans="1:19">
      <c r="A28" s="47" t="s">
        <v>8</v>
      </c>
      <c r="B28" s="46"/>
      <c r="C28" s="82" t="s">
        <v>38</v>
      </c>
      <c r="D28" s="83"/>
      <c r="E28" s="83"/>
      <c r="F28" s="83"/>
      <c r="G28" s="83"/>
      <c r="H28" s="84"/>
      <c r="I28" s="37"/>
    </row>
    <row r="29" spans="1:19" ht="24">
      <c r="A29" s="43" t="s">
        <v>41</v>
      </c>
      <c r="B29" s="51" t="s">
        <v>126</v>
      </c>
      <c r="C29" s="8" t="s">
        <v>127</v>
      </c>
      <c r="D29" s="5" t="s">
        <v>34</v>
      </c>
      <c r="E29" s="9">
        <v>3.2</v>
      </c>
      <c r="F29" s="72">
        <v>173.6</v>
      </c>
      <c r="G29" s="68">
        <f t="shared" si="1"/>
        <v>225.50639999999999</v>
      </c>
      <c r="H29" s="69">
        <v>721.63</v>
      </c>
      <c r="I29" s="37"/>
    </row>
    <row r="30" spans="1:19" ht="48">
      <c r="A30" s="43" t="s">
        <v>42</v>
      </c>
      <c r="B30" s="5">
        <v>94114</v>
      </c>
      <c r="C30" s="8" t="s">
        <v>128</v>
      </c>
      <c r="D30" s="5" t="s">
        <v>34</v>
      </c>
      <c r="E30" s="9">
        <v>1.6</v>
      </c>
      <c r="F30" s="72">
        <v>159.04</v>
      </c>
      <c r="G30" s="68">
        <f t="shared" si="1"/>
        <v>206.59296000000001</v>
      </c>
      <c r="H30" s="69">
        <v>330.54</v>
      </c>
      <c r="I30" s="37"/>
    </row>
    <row r="31" spans="1:19" ht="36">
      <c r="A31" s="43" t="s">
        <v>43</v>
      </c>
      <c r="B31" s="5">
        <v>96530</v>
      </c>
      <c r="C31" s="8" t="s">
        <v>176</v>
      </c>
      <c r="D31" s="5" t="s">
        <v>35</v>
      </c>
      <c r="E31" s="9">
        <v>106.4</v>
      </c>
      <c r="F31" s="72">
        <v>105.87</v>
      </c>
      <c r="G31" s="68">
        <f t="shared" si="1"/>
        <v>137.52512999999999</v>
      </c>
      <c r="H31" s="69">
        <v>14633.19</v>
      </c>
      <c r="I31" s="37"/>
    </row>
    <row r="32" spans="1:19" ht="48">
      <c r="A32" s="43" t="s">
        <v>44</v>
      </c>
      <c r="B32" s="5">
        <v>92778</v>
      </c>
      <c r="C32" s="8" t="s">
        <v>146</v>
      </c>
      <c r="D32" s="5" t="s">
        <v>37</v>
      </c>
      <c r="E32" s="9">
        <v>66.64</v>
      </c>
      <c r="F32" s="72">
        <v>8.14</v>
      </c>
      <c r="G32" s="68">
        <f t="shared" si="1"/>
        <v>10.57386</v>
      </c>
      <c r="H32" s="69">
        <v>704.38</v>
      </c>
      <c r="I32" s="37"/>
    </row>
    <row r="33" spans="1:9" ht="48">
      <c r="A33" s="43" t="s">
        <v>152</v>
      </c>
      <c r="B33" s="5">
        <v>92775</v>
      </c>
      <c r="C33" s="8" t="s">
        <v>178</v>
      </c>
      <c r="D33" s="5" t="s">
        <v>37</v>
      </c>
      <c r="E33" s="9">
        <v>75.400000000000006</v>
      </c>
      <c r="F33" s="72">
        <v>12.45</v>
      </c>
      <c r="G33" s="68">
        <f t="shared" si="1"/>
        <v>16.172549999999998</v>
      </c>
      <c r="H33" s="69">
        <v>1219.22</v>
      </c>
      <c r="I33" s="37"/>
    </row>
    <row r="34" spans="1:9" ht="36">
      <c r="A34" s="43" t="s">
        <v>174</v>
      </c>
      <c r="B34" s="51">
        <v>92779</v>
      </c>
      <c r="C34" s="8" t="s">
        <v>177</v>
      </c>
      <c r="D34" s="51" t="s">
        <v>37</v>
      </c>
      <c r="E34" s="9">
        <v>103.95</v>
      </c>
      <c r="F34" s="72">
        <v>7.17</v>
      </c>
      <c r="G34" s="68">
        <f t="shared" si="1"/>
        <v>9.3138299999999994</v>
      </c>
      <c r="H34" s="69">
        <v>967.77</v>
      </c>
      <c r="I34" s="49"/>
    </row>
    <row r="35" spans="1:9" ht="36">
      <c r="A35" s="43" t="s">
        <v>175</v>
      </c>
      <c r="B35" s="24">
        <v>94964</v>
      </c>
      <c r="C35" s="25" t="s">
        <v>172</v>
      </c>
      <c r="D35" s="24" t="s">
        <v>34</v>
      </c>
      <c r="E35" s="28">
        <v>3.2</v>
      </c>
      <c r="F35" s="72">
        <v>335.72</v>
      </c>
      <c r="G35" s="68">
        <f t="shared" si="1"/>
        <v>436.10028</v>
      </c>
      <c r="H35" s="69">
        <v>1395.52</v>
      </c>
      <c r="I35" s="37"/>
    </row>
    <row r="36" spans="1:9" ht="24">
      <c r="A36" s="43" t="s">
        <v>181</v>
      </c>
      <c r="B36" s="24" t="s">
        <v>130</v>
      </c>
      <c r="C36" s="25" t="s">
        <v>129</v>
      </c>
      <c r="D36" s="24" t="s">
        <v>34</v>
      </c>
      <c r="E36" s="28">
        <v>3.2</v>
      </c>
      <c r="F36" s="72">
        <v>112.75</v>
      </c>
      <c r="G36" s="68">
        <f t="shared" si="1"/>
        <v>146.46224999999998</v>
      </c>
      <c r="H36" s="69">
        <v>468.67</v>
      </c>
      <c r="I36" s="37"/>
    </row>
    <row r="37" spans="1:9">
      <c r="A37" s="47" t="s">
        <v>9</v>
      </c>
      <c r="B37" s="46"/>
      <c r="C37" s="82" t="s">
        <v>233</v>
      </c>
      <c r="D37" s="83"/>
      <c r="E37" s="83"/>
      <c r="F37" s="83"/>
      <c r="G37" s="83"/>
      <c r="H37" s="84"/>
      <c r="I37" s="49"/>
    </row>
    <row r="38" spans="1:9" ht="24">
      <c r="A38" s="43" t="s">
        <v>234</v>
      </c>
      <c r="B38" s="51">
        <v>96523</v>
      </c>
      <c r="C38" s="8" t="s">
        <v>239</v>
      </c>
      <c r="D38" s="51" t="s">
        <v>34</v>
      </c>
      <c r="E38" s="9">
        <v>1.01</v>
      </c>
      <c r="F38" s="72">
        <v>77.62</v>
      </c>
      <c r="G38" s="68">
        <f t="shared" si="1"/>
        <v>100.82838000000001</v>
      </c>
      <c r="H38" s="69">
        <f>G38*E38</f>
        <v>101.83666380000001</v>
      </c>
      <c r="I38" s="49"/>
    </row>
    <row r="39" spans="1:9" ht="24">
      <c r="A39" s="43" t="s">
        <v>235</v>
      </c>
      <c r="B39" s="51">
        <v>95241</v>
      </c>
      <c r="C39" s="8" t="s">
        <v>240</v>
      </c>
      <c r="D39" s="51" t="s">
        <v>32</v>
      </c>
      <c r="E39" s="9">
        <v>2.88</v>
      </c>
      <c r="F39" s="72">
        <v>21.98</v>
      </c>
      <c r="G39" s="68">
        <f t="shared" si="1"/>
        <v>28.552019999999999</v>
      </c>
      <c r="H39" s="69">
        <v>82.22</v>
      </c>
      <c r="I39" s="49"/>
    </row>
    <row r="40" spans="1:9" ht="36">
      <c r="A40" s="43" t="s">
        <v>235</v>
      </c>
      <c r="B40" s="51">
        <v>96529</v>
      </c>
      <c r="C40" s="8" t="s">
        <v>241</v>
      </c>
      <c r="D40" s="51" t="s">
        <v>35</v>
      </c>
      <c r="E40" s="9">
        <v>6.75</v>
      </c>
      <c r="F40" s="72">
        <v>211.77</v>
      </c>
      <c r="G40" s="68">
        <f t="shared" si="1"/>
        <v>275.08922999999999</v>
      </c>
      <c r="H40" s="69">
        <v>1856.86</v>
      </c>
      <c r="I40" s="49"/>
    </row>
    <row r="41" spans="1:9" ht="24">
      <c r="A41" s="43" t="s">
        <v>238</v>
      </c>
      <c r="B41" s="24">
        <v>96546</v>
      </c>
      <c r="C41" s="25" t="s">
        <v>236</v>
      </c>
      <c r="D41" s="24" t="s">
        <v>237</v>
      </c>
      <c r="E41" s="28">
        <v>37.020000000000003</v>
      </c>
      <c r="F41" s="72">
        <v>8.23</v>
      </c>
      <c r="G41" s="68">
        <f>(F41*$H$6)+F41</f>
        <v>10.690770000000001</v>
      </c>
      <c r="H41" s="69">
        <v>395.74</v>
      </c>
      <c r="I41" s="49"/>
    </row>
    <row r="42" spans="1:9" ht="36">
      <c r="A42" s="43" t="s">
        <v>242</v>
      </c>
      <c r="B42" s="24">
        <v>94964</v>
      </c>
      <c r="C42" s="25" t="s">
        <v>172</v>
      </c>
      <c r="D42" s="24" t="s">
        <v>34</v>
      </c>
      <c r="E42" s="28">
        <v>1.01</v>
      </c>
      <c r="F42" s="72">
        <v>335.72</v>
      </c>
      <c r="G42" s="68">
        <f t="shared" si="1"/>
        <v>436.10028</v>
      </c>
      <c r="H42" s="69">
        <v>440.46</v>
      </c>
      <c r="I42" s="49"/>
    </row>
    <row r="43" spans="1:9" ht="24" customHeight="1">
      <c r="A43" s="43" t="s">
        <v>243</v>
      </c>
      <c r="B43" s="24" t="s">
        <v>130</v>
      </c>
      <c r="C43" s="25" t="s">
        <v>129</v>
      </c>
      <c r="D43" s="24" t="s">
        <v>34</v>
      </c>
      <c r="E43" s="28">
        <v>1.01</v>
      </c>
      <c r="F43" s="72">
        <v>112.75</v>
      </c>
      <c r="G43" s="68">
        <f t="shared" si="1"/>
        <v>146.46224999999998</v>
      </c>
      <c r="H43" s="69">
        <v>147.91999999999999</v>
      </c>
      <c r="I43" s="49"/>
    </row>
    <row r="44" spans="1:9">
      <c r="A44" s="130" t="s">
        <v>179</v>
      </c>
      <c r="B44" s="131"/>
      <c r="C44" s="131"/>
      <c r="D44" s="131"/>
      <c r="E44" s="131"/>
      <c r="F44" s="131"/>
      <c r="G44" s="132"/>
      <c r="H44" s="71">
        <f>SUM(H21:H43)</f>
        <v>35654.853256599999</v>
      </c>
      <c r="I44" s="37"/>
    </row>
    <row r="45" spans="1:9" ht="15.75" customHeight="1">
      <c r="A45" s="11" t="s">
        <v>45</v>
      </c>
      <c r="B45" s="82" t="s">
        <v>39</v>
      </c>
      <c r="C45" s="83"/>
      <c r="D45" s="83"/>
      <c r="E45" s="83"/>
      <c r="F45" s="83"/>
      <c r="G45" s="83"/>
      <c r="H45" s="84"/>
      <c r="I45" s="37"/>
    </row>
    <row r="46" spans="1:9">
      <c r="A46" s="11" t="s">
        <v>46</v>
      </c>
      <c r="B46" s="45"/>
      <c r="C46" s="79" t="s">
        <v>40</v>
      </c>
      <c r="D46" s="80"/>
      <c r="E46" s="80"/>
      <c r="F46" s="80"/>
      <c r="G46" s="80"/>
      <c r="H46" s="81"/>
      <c r="I46" s="37"/>
    </row>
    <row r="47" spans="1:9">
      <c r="A47" s="7" t="s">
        <v>182</v>
      </c>
      <c r="B47" s="5" t="s">
        <v>130</v>
      </c>
      <c r="C47" s="8" t="s">
        <v>187</v>
      </c>
      <c r="D47" s="5" t="s">
        <v>34</v>
      </c>
      <c r="E47" s="9">
        <v>2.46</v>
      </c>
      <c r="F47" s="68">
        <v>112.75</v>
      </c>
      <c r="G47" s="68">
        <f t="shared" ref="G47:G63" si="3">(F47*$H$6)+F47</f>
        <v>146.46224999999998</v>
      </c>
      <c r="H47" s="69">
        <v>360.29</v>
      </c>
      <c r="I47" s="37"/>
    </row>
    <row r="48" spans="1:9" ht="24">
      <c r="A48" s="7" t="s">
        <v>183</v>
      </c>
      <c r="B48" s="5" t="s">
        <v>149</v>
      </c>
      <c r="C48" s="8" t="s">
        <v>150</v>
      </c>
      <c r="D48" s="5" t="s">
        <v>32</v>
      </c>
      <c r="E48" s="9">
        <v>19.440000000000001</v>
      </c>
      <c r="F48" s="72">
        <v>44.65</v>
      </c>
      <c r="G48" s="68">
        <f t="shared" si="3"/>
        <v>58.000349999999997</v>
      </c>
      <c r="H48" s="69">
        <v>1127.52</v>
      </c>
      <c r="I48" s="37"/>
    </row>
    <row r="49" spans="1:9" ht="48">
      <c r="A49" s="7" t="s">
        <v>184</v>
      </c>
      <c r="B49" s="5">
        <v>92775</v>
      </c>
      <c r="C49" s="8" t="s">
        <v>148</v>
      </c>
      <c r="D49" s="5" t="s">
        <v>37</v>
      </c>
      <c r="E49" s="9">
        <v>70.56</v>
      </c>
      <c r="F49" s="68">
        <v>12.45</v>
      </c>
      <c r="G49" s="68">
        <f t="shared" si="3"/>
        <v>16.172549999999998</v>
      </c>
      <c r="H49" s="69">
        <v>1140.96</v>
      </c>
      <c r="I49" s="37"/>
    </row>
    <row r="50" spans="1:9" ht="48">
      <c r="A50" s="7" t="s">
        <v>185</v>
      </c>
      <c r="B50" s="5">
        <v>92778</v>
      </c>
      <c r="C50" s="8" t="s">
        <v>146</v>
      </c>
      <c r="D50" s="5" t="s">
        <v>37</v>
      </c>
      <c r="E50" s="9">
        <v>152.1</v>
      </c>
      <c r="F50" s="68">
        <v>8.14</v>
      </c>
      <c r="G50" s="68">
        <f t="shared" si="3"/>
        <v>10.57386</v>
      </c>
      <c r="H50" s="69">
        <v>1607.7</v>
      </c>
      <c r="I50" s="37"/>
    </row>
    <row r="51" spans="1:9" ht="36">
      <c r="A51" s="7" t="s">
        <v>186</v>
      </c>
      <c r="B51" s="5">
        <v>94964</v>
      </c>
      <c r="C51" s="8" t="s">
        <v>131</v>
      </c>
      <c r="D51" s="5" t="s">
        <v>34</v>
      </c>
      <c r="E51" s="9">
        <v>2.46</v>
      </c>
      <c r="F51" s="68">
        <v>335.72</v>
      </c>
      <c r="G51" s="68">
        <f t="shared" si="3"/>
        <v>436.10028</v>
      </c>
      <c r="H51" s="69">
        <v>1072.81</v>
      </c>
      <c r="I51" s="37"/>
    </row>
    <row r="52" spans="1:9">
      <c r="A52" s="11" t="s">
        <v>47</v>
      </c>
      <c r="B52" s="45"/>
      <c r="C52" s="79" t="s">
        <v>107</v>
      </c>
      <c r="D52" s="80"/>
      <c r="E52" s="80"/>
      <c r="F52" s="80"/>
      <c r="G52" s="80"/>
      <c r="H52" s="81"/>
      <c r="I52" s="37"/>
    </row>
    <row r="53" spans="1:9" ht="24">
      <c r="A53" s="7" t="s">
        <v>188</v>
      </c>
      <c r="B53" s="5" t="s">
        <v>130</v>
      </c>
      <c r="C53" s="8" t="s">
        <v>129</v>
      </c>
      <c r="D53" s="5" t="s">
        <v>34</v>
      </c>
      <c r="E53" s="28">
        <v>3.2</v>
      </c>
      <c r="F53" s="72">
        <v>112.75</v>
      </c>
      <c r="G53" s="68">
        <f t="shared" si="3"/>
        <v>146.46224999999998</v>
      </c>
      <c r="H53" s="69">
        <v>468.67</v>
      </c>
      <c r="I53" s="37"/>
    </row>
    <row r="54" spans="1:9" ht="36">
      <c r="A54" s="7" t="s">
        <v>189</v>
      </c>
      <c r="B54" s="51">
        <v>96530</v>
      </c>
      <c r="C54" s="8" t="s">
        <v>176</v>
      </c>
      <c r="D54" s="51" t="s">
        <v>35</v>
      </c>
      <c r="E54" s="9">
        <v>106.4</v>
      </c>
      <c r="F54" s="72">
        <v>105.87</v>
      </c>
      <c r="G54" s="68">
        <f t="shared" si="3"/>
        <v>137.52512999999999</v>
      </c>
      <c r="H54" s="69">
        <v>14633.19</v>
      </c>
      <c r="I54" s="37"/>
    </row>
    <row r="55" spans="1:9" ht="48">
      <c r="A55" s="7" t="s">
        <v>190</v>
      </c>
      <c r="B55" s="5">
        <v>92775</v>
      </c>
      <c r="C55" s="8" t="s">
        <v>148</v>
      </c>
      <c r="D55" s="5" t="s">
        <v>37</v>
      </c>
      <c r="E55" s="9">
        <v>75.400000000000006</v>
      </c>
      <c r="F55" s="72">
        <v>12.45</v>
      </c>
      <c r="G55" s="68">
        <f t="shared" si="3"/>
        <v>16.172549999999998</v>
      </c>
      <c r="H55" s="69">
        <v>1219.22</v>
      </c>
      <c r="I55" s="37"/>
    </row>
    <row r="56" spans="1:9" ht="48">
      <c r="A56" s="7" t="s">
        <v>191</v>
      </c>
      <c r="B56" s="5">
        <v>92778</v>
      </c>
      <c r="C56" s="8" t="s">
        <v>146</v>
      </c>
      <c r="D56" s="5" t="s">
        <v>37</v>
      </c>
      <c r="E56" s="9">
        <v>66.64</v>
      </c>
      <c r="F56" s="72">
        <v>8.14</v>
      </c>
      <c r="G56" s="68">
        <f t="shared" si="3"/>
        <v>10.57386</v>
      </c>
      <c r="H56" s="69">
        <v>704.38</v>
      </c>
      <c r="I56" s="37"/>
    </row>
    <row r="57" spans="1:9" ht="48">
      <c r="A57" s="7" t="s">
        <v>192</v>
      </c>
      <c r="B57" s="5">
        <v>92779</v>
      </c>
      <c r="C57" s="8" t="s">
        <v>151</v>
      </c>
      <c r="D57" s="5" t="s">
        <v>37</v>
      </c>
      <c r="E57" s="9">
        <v>103.95</v>
      </c>
      <c r="F57" s="72">
        <v>7.17</v>
      </c>
      <c r="G57" s="68">
        <f t="shared" si="3"/>
        <v>9.3138299999999994</v>
      </c>
      <c r="H57" s="69">
        <v>967.77</v>
      </c>
      <c r="I57" s="37"/>
    </row>
    <row r="58" spans="1:9" ht="36">
      <c r="A58" s="7" t="s">
        <v>193</v>
      </c>
      <c r="B58" s="5">
        <v>94964</v>
      </c>
      <c r="C58" s="8" t="s">
        <v>131</v>
      </c>
      <c r="D58" s="5" t="s">
        <v>34</v>
      </c>
      <c r="E58" s="28">
        <v>3.2</v>
      </c>
      <c r="F58" s="72">
        <v>335.72</v>
      </c>
      <c r="G58" s="68">
        <f t="shared" si="3"/>
        <v>436.10028</v>
      </c>
      <c r="H58" s="69">
        <v>1395.52</v>
      </c>
      <c r="I58" s="37"/>
    </row>
    <row r="59" spans="1:9">
      <c r="A59" s="11" t="s">
        <v>244</v>
      </c>
      <c r="B59" s="45"/>
      <c r="C59" s="79" t="s">
        <v>245</v>
      </c>
      <c r="D59" s="80"/>
      <c r="E59" s="80"/>
      <c r="F59" s="80"/>
      <c r="G59" s="80"/>
      <c r="H59" s="81"/>
      <c r="I59" s="49"/>
    </row>
    <row r="60" spans="1:9" ht="36">
      <c r="A60" s="50" t="s">
        <v>246</v>
      </c>
      <c r="B60" s="51" t="s">
        <v>247</v>
      </c>
      <c r="C60" s="8" t="s">
        <v>248</v>
      </c>
      <c r="D60" s="51" t="s">
        <v>32</v>
      </c>
      <c r="E60" s="28">
        <v>106.7</v>
      </c>
      <c r="F60" s="72">
        <v>110.86</v>
      </c>
      <c r="G60" s="68">
        <f t="shared" si="3"/>
        <v>144.00713999999999</v>
      </c>
      <c r="H60" s="69">
        <v>15365.87</v>
      </c>
      <c r="I60" s="49"/>
    </row>
    <row r="61" spans="1:9">
      <c r="A61" s="11" t="s">
        <v>249</v>
      </c>
      <c r="B61" s="45"/>
      <c r="C61" s="79" t="s">
        <v>250</v>
      </c>
      <c r="D61" s="80"/>
      <c r="E61" s="80"/>
      <c r="F61" s="80"/>
      <c r="G61" s="80"/>
      <c r="H61" s="81"/>
      <c r="I61" s="49"/>
    </row>
    <row r="62" spans="1:9" ht="24">
      <c r="A62" s="50" t="s">
        <v>251</v>
      </c>
      <c r="B62" s="51">
        <v>568</v>
      </c>
      <c r="C62" s="8" t="s">
        <v>253</v>
      </c>
      <c r="D62" s="51" t="s">
        <v>162</v>
      </c>
      <c r="E62" s="28">
        <v>86.4</v>
      </c>
      <c r="F62" s="72">
        <v>40.69</v>
      </c>
      <c r="G62" s="68">
        <f t="shared" si="3"/>
        <v>52.856309999999993</v>
      </c>
      <c r="H62" s="69">
        <v>4567.1000000000004</v>
      </c>
      <c r="I62" s="49"/>
    </row>
    <row r="63" spans="1:9" ht="24">
      <c r="A63" s="50" t="s">
        <v>252</v>
      </c>
      <c r="B63" s="51">
        <v>560</v>
      </c>
      <c r="C63" s="8" t="s">
        <v>254</v>
      </c>
      <c r="D63" s="51" t="s">
        <v>162</v>
      </c>
      <c r="E63" s="28">
        <v>70.400000000000006</v>
      </c>
      <c r="F63" s="72">
        <v>16.329999999999998</v>
      </c>
      <c r="G63" s="68">
        <f t="shared" si="3"/>
        <v>21.212669999999996</v>
      </c>
      <c r="H63" s="69">
        <v>1493.18</v>
      </c>
      <c r="I63" s="49"/>
    </row>
    <row r="64" spans="1:9">
      <c r="A64" s="130" t="s">
        <v>108</v>
      </c>
      <c r="B64" s="131"/>
      <c r="C64" s="131"/>
      <c r="D64" s="131"/>
      <c r="E64" s="131"/>
      <c r="F64" s="131"/>
      <c r="G64" s="132"/>
      <c r="H64" s="70">
        <f>SUM(H47:H63)</f>
        <v>46124.18</v>
      </c>
      <c r="I64" s="37"/>
    </row>
    <row r="65" spans="1:9" ht="12.75" customHeight="1">
      <c r="A65" s="11" t="s">
        <v>48</v>
      </c>
      <c r="B65" s="104" t="s">
        <v>54</v>
      </c>
      <c r="C65" s="105"/>
      <c r="D65" s="80"/>
      <c r="E65" s="80"/>
      <c r="F65" s="80"/>
      <c r="G65" s="80"/>
      <c r="H65" s="81"/>
      <c r="I65" s="37"/>
    </row>
    <row r="66" spans="1:9" ht="60">
      <c r="A66" s="7" t="s">
        <v>50</v>
      </c>
      <c r="B66" s="5">
        <v>87494</v>
      </c>
      <c r="C66" s="8" t="s">
        <v>132</v>
      </c>
      <c r="D66" s="5" t="s">
        <v>32</v>
      </c>
      <c r="E66" s="9">
        <v>138.32</v>
      </c>
      <c r="F66" s="68">
        <v>65.209999999999994</v>
      </c>
      <c r="G66" s="68">
        <f t="shared" ref="G66:G68" si="4">(F66*$H$6)+F66</f>
        <v>84.707789999999989</v>
      </c>
      <c r="H66" s="69">
        <v>11717.09</v>
      </c>
      <c r="I66" s="37"/>
    </row>
    <row r="67" spans="1:9" ht="24">
      <c r="A67" s="7" t="s">
        <v>51</v>
      </c>
      <c r="B67" s="5">
        <v>93187</v>
      </c>
      <c r="C67" s="8" t="s">
        <v>153</v>
      </c>
      <c r="D67" s="5" t="s">
        <v>35</v>
      </c>
      <c r="E67" s="9">
        <v>22.4</v>
      </c>
      <c r="F67" s="68">
        <v>51.82</v>
      </c>
      <c r="G67" s="68">
        <f t="shared" si="4"/>
        <v>67.314179999999993</v>
      </c>
      <c r="H67" s="69">
        <v>1507.74</v>
      </c>
      <c r="I67" s="37"/>
    </row>
    <row r="68" spans="1:9" ht="24">
      <c r="A68" s="7" t="s">
        <v>194</v>
      </c>
      <c r="B68" s="5">
        <v>93189</v>
      </c>
      <c r="C68" s="8" t="s">
        <v>133</v>
      </c>
      <c r="D68" s="5" t="s">
        <v>35</v>
      </c>
      <c r="E68" s="9">
        <v>5.2</v>
      </c>
      <c r="F68" s="68">
        <v>52.05</v>
      </c>
      <c r="G68" s="68">
        <f t="shared" si="4"/>
        <v>67.612949999999998</v>
      </c>
      <c r="H68" s="69">
        <v>351.57</v>
      </c>
      <c r="I68" s="37"/>
    </row>
    <row r="69" spans="1:9">
      <c r="A69" s="130" t="s">
        <v>109</v>
      </c>
      <c r="B69" s="131"/>
      <c r="C69" s="131"/>
      <c r="D69" s="131"/>
      <c r="E69" s="131"/>
      <c r="F69" s="131"/>
      <c r="G69" s="132"/>
      <c r="H69" s="71">
        <f>SUM(H66:H68)</f>
        <v>13576.4</v>
      </c>
      <c r="I69" s="37"/>
    </row>
    <row r="70" spans="1:9" ht="12" customHeight="1">
      <c r="A70" s="11" t="s">
        <v>52</v>
      </c>
      <c r="B70" s="104" t="s">
        <v>49</v>
      </c>
      <c r="C70" s="105"/>
      <c r="D70" s="80"/>
      <c r="E70" s="80"/>
      <c r="F70" s="80"/>
      <c r="G70" s="80"/>
      <c r="H70" s="81"/>
      <c r="I70" s="37"/>
    </row>
    <row r="71" spans="1:9" ht="24">
      <c r="A71" s="7" t="s">
        <v>55</v>
      </c>
      <c r="B71" s="5" t="s">
        <v>134</v>
      </c>
      <c r="C71" s="8" t="s">
        <v>135</v>
      </c>
      <c r="D71" s="5" t="s">
        <v>32</v>
      </c>
      <c r="E71" s="9">
        <v>42.56</v>
      </c>
      <c r="F71" s="68">
        <v>10.119999999999999</v>
      </c>
      <c r="G71" s="68">
        <f t="shared" ref="G71" si="5">(F71*$H$6)+F71</f>
        <v>13.145879999999998</v>
      </c>
      <c r="H71" s="69">
        <v>559.66</v>
      </c>
      <c r="I71" s="37"/>
    </row>
    <row r="72" spans="1:9">
      <c r="A72" s="130" t="s">
        <v>110</v>
      </c>
      <c r="B72" s="131"/>
      <c r="C72" s="131"/>
      <c r="D72" s="131"/>
      <c r="E72" s="131"/>
      <c r="F72" s="131"/>
      <c r="G72" s="132"/>
      <c r="H72" s="71">
        <f>SUM(H71:H71)</f>
        <v>559.66</v>
      </c>
      <c r="I72" s="37"/>
    </row>
    <row r="73" spans="1:9" ht="12" customHeight="1">
      <c r="A73" s="11" t="s">
        <v>56</v>
      </c>
      <c r="B73" s="79" t="s">
        <v>53</v>
      </c>
      <c r="C73" s="80"/>
      <c r="D73" s="80"/>
      <c r="E73" s="80"/>
      <c r="F73" s="80"/>
      <c r="G73" s="80"/>
      <c r="H73" s="81"/>
      <c r="I73" s="37"/>
    </row>
    <row r="74" spans="1:9" ht="60">
      <c r="A74" s="7" t="s">
        <v>58</v>
      </c>
      <c r="B74" s="5">
        <v>92566</v>
      </c>
      <c r="C74" s="8" t="s">
        <v>136</v>
      </c>
      <c r="D74" s="5" t="s">
        <v>32</v>
      </c>
      <c r="E74" s="9">
        <v>110</v>
      </c>
      <c r="F74" s="68">
        <v>15.5</v>
      </c>
      <c r="G74" s="68">
        <f t="shared" ref="G74:G81" si="6">(F74*$H$6)+F74</f>
        <v>20.134499999999999</v>
      </c>
      <c r="H74" s="69">
        <v>2214.3000000000002</v>
      </c>
      <c r="I74" s="37"/>
    </row>
    <row r="75" spans="1:9" ht="48">
      <c r="A75" s="7" t="s">
        <v>59</v>
      </c>
      <c r="B75" s="51">
        <v>94210</v>
      </c>
      <c r="C75" s="8" t="s">
        <v>256</v>
      </c>
      <c r="D75" s="5" t="s">
        <v>32</v>
      </c>
      <c r="E75" s="9">
        <v>72.349999999999994</v>
      </c>
      <c r="F75" s="68">
        <v>32.9</v>
      </c>
      <c r="G75" s="68">
        <f t="shared" si="6"/>
        <v>42.737099999999998</v>
      </c>
      <c r="H75" s="69">
        <v>3092.24</v>
      </c>
      <c r="I75" s="37"/>
    </row>
    <row r="76" spans="1:9" ht="36">
      <c r="A76" s="7" t="s">
        <v>60</v>
      </c>
      <c r="B76" s="51">
        <v>94449</v>
      </c>
      <c r="C76" s="8" t="s">
        <v>257</v>
      </c>
      <c r="D76" s="51" t="s">
        <v>32</v>
      </c>
      <c r="E76" s="9">
        <v>180</v>
      </c>
      <c r="F76" s="68">
        <v>41.11</v>
      </c>
      <c r="G76" s="68">
        <f t="shared" si="6"/>
        <v>53.401889999999995</v>
      </c>
      <c r="H76" s="69">
        <v>9612</v>
      </c>
      <c r="I76" s="37"/>
    </row>
    <row r="77" spans="1:9" ht="36">
      <c r="A77" s="50" t="s">
        <v>260</v>
      </c>
      <c r="B77" s="51">
        <v>94227</v>
      </c>
      <c r="C77" s="8" t="s">
        <v>258</v>
      </c>
      <c r="D77" s="51" t="s">
        <v>35</v>
      </c>
      <c r="E77" s="9">
        <v>7.5</v>
      </c>
      <c r="F77" s="68">
        <v>41.12</v>
      </c>
      <c r="G77" s="68">
        <f t="shared" si="6"/>
        <v>53.414879999999997</v>
      </c>
      <c r="H77" s="69">
        <v>400.58</v>
      </c>
      <c r="I77" s="49"/>
    </row>
    <row r="78" spans="1:9" ht="24">
      <c r="A78" s="50" t="s">
        <v>261</v>
      </c>
      <c r="B78" s="51">
        <v>94231</v>
      </c>
      <c r="C78" s="8" t="s">
        <v>259</v>
      </c>
      <c r="D78" s="51" t="s">
        <v>35</v>
      </c>
      <c r="E78" s="9">
        <v>5.5</v>
      </c>
      <c r="F78" s="68">
        <v>29.66</v>
      </c>
      <c r="G78" s="68">
        <f t="shared" si="6"/>
        <v>38.52834</v>
      </c>
      <c r="H78" s="69">
        <v>211.92</v>
      </c>
      <c r="I78" s="49"/>
    </row>
    <row r="79" spans="1:9" ht="36">
      <c r="A79" s="50" t="s">
        <v>262</v>
      </c>
      <c r="B79" s="51">
        <v>92586</v>
      </c>
      <c r="C79" s="8" t="s">
        <v>264</v>
      </c>
      <c r="D79" s="51" t="s">
        <v>139</v>
      </c>
      <c r="E79" s="9">
        <v>1</v>
      </c>
      <c r="F79" s="68">
        <v>697.3</v>
      </c>
      <c r="G79" s="68">
        <f t="shared" si="6"/>
        <v>905.79269999999997</v>
      </c>
      <c r="H79" s="69">
        <v>905.79</v>
      </c>
      <c r="I79" s="49"/>
    </row>
    <row r="80" spans="1:9" ht="36">
      <c r="A80" s="50" t="s">
        <v>263</v>
      </c>
      <c r="B80" s="51">
        <v>92602</v>
      </c>
      <c r="C80" s="8" t="s">
        <v>265</v>
      </c>
      <c r="D80" s="51" t="s">
        <v>139</v>
      </c>
      <c r="E80" s="9">
        <v>4</v>
      </c>
      <c r="F80" s="68">
        <v>524.5</v>
      </c>
      <c r="G80" s="68">
        <f t="shared" si="6"/>
        <v>681.32550000000003</v>
      </c>
      <c r="H80" s="69">
        <v>2725.32</v>
      </c>
      <c r="I80" s="49"/>
    </row>
    <row r="81" spans="1:9">
      <c r="A81" s="50" t="s">
        <v>266</v>
      </c>
      <c r="B81" s="65" t="s">
        <v>267</v>
      </c>
      <c r="C81" s="66" t="s">
        <v>268</v>
      </c>
      <c r="D81" s="67" t="s">
        <v>269</v>
      </c>
      <c r="E81" s="15">
        <v>60</v>
      </c>
      <c r="F81" s="73">
        <v>104.63</v>
      </c>
      <c r="G81" s="68">
        <f t="shared" si="6"/>
        <v>135.91436999999999</v>
      </c>
      <c r="H81" s="69">
        <v>8154.6</v>
      </c>
      <c r="I81" s="49"/>
    </row>
    <row r="82" spans="1:9">
      <c r="A82" s="130" t="s">
        <v>111</v>
      </c>
      <c r="B82" s="131"/>
      <c r="C82" s="131"/>
      <c r="D82" s="131"/>
      <c r="E82" s="131"/>
      <c r="F82" s="131"/>
      <c r="G82" s="132"/>
      <c r="H82" s="71">
        <f>SUM(H74:H81)</f>
        <v>27316.75</v>
      </c>
      <c r="I82" s="37"/>
    </row>
    <row r="83" spans="1:9" ht="12" customHeight="1">
      <c r="A83" s="11" t="s">
        <v>61</v>
      </c>
      <c r="B83" s="104" t="s">
        <v>57</v>
      </c>
      <c r="C83" s="105"/>
      <c r="D83" s="80"/>
      <c r="E83" s="80"/>
      <c r="F83" s="80"/>
      <c r="G83" s="80"/>
      <c r="H83" s="81"/>
      <c r="I83" s="37"/>
    </row>
    <row r="84" spans="1:9">
      <c r="A84" s="7" t="s">
        <v>63</v>
      </c>
      <c r="B84" s="5">
        <v>96995</v>
      </c>
      <c r="C84" s="8" t="s">
        <v>195</v>
      </c>
      <c r="D84" s="5" t="s">
        <v>34</v>
      </c>
      <c r="E84" s="9">
        <v>33.4</v>
      </c>
      <c r="F84" s="77">
        <v>41.63</v>
      </c>
      <c r="G84" s="68">
        <f t="shared" ref="G84:G91" si="7">(F84*$H$6)+F84</f>
        <v>54.077370000000002</v>
      </c>
      <c r="H84" s="76">
        <v>1806.27</v>
      </c>
      <c r="I84" s="37"/>
    </row>
    <row r="85" spans="1:9" ht="48">
      <c r="A85" s="7" t="s">
        <v>65</v>
      </c>
      <c r="B85" s="5">
        <v>94114</v>
      </c>
      <c r="C85" s="8" t="s">
        <v>128</v>
      </c>
      <c r="D85" s="5" t="s">
        <v>34</v>
      </c>
      <c r="E85" s="9">
        <v>5.56</v>
      </c>
      <c r="F85" s="77">
        <v>159.04</v>
      </c>
      <c r="G85" s="68">
        <f t="shared" si="7"/>
        <v>206.59296000000001</v>
      </c>
      <c r="H85" s="76">
        <v>1148.6400000000001</v>
      </c>
      <c r="I85" s="37"/>
    </row>
    <row r="86" spans="1:9" ht="48">
      <c r="A86" s="7" t="s">
        <v>67</v>
      </c>
      <c r="B86" s="5">
        <v>87620</v>
      </c>
      <c r="C86" s="8" t="s">
        <v>154</v>
      </c>
      <c r="D86" s="5" t="s">
        <v>32</v>
      </c>
      <c r="E86" s="9">
        <v>115.85</v>
      </c>
      <c r="F86" s="77">
        <v>27.16</v>
      </c>
      <c r="G86" s="68">
        <f t="shared" si="7"/>
        <v>35.280839999999998</v>
      </c>
      <c r="H86" s="76">
        <v>4087.19</v>
      </c>
      <c r="I86" s="37"/>
    </row>
    <row r="87" spans="1:9" ht="36">
      <c r="A87" s="7" t="s">
        <v>68</v>
      </c>
      <c r="B87" s="5">
        <v>87249</v>
      </c>
      <c r="C87" s="8" t="s">
        <v>137</v>
      </c>
      <c r="D87" s="5" t="s">
        <v>32</v>
      </c>
      <c r="E87" s="9">
        <v>115.85</v>
      </c>
      <c r="F87" s="77">
        <v>43.68</v>
      </c>
      <c r="G87" s="68">
        <f t="shared" si="7"/>
        <v>56.740319999999997</v>
      </c>
      <c r="H87" s="76">
        <v>6573.33</v>
      </c>
      <c r="I87" s="37"/>
    </row>
    <row r="88" spans="1:9" ht="36">
      <c r="A88" s="53" t="s">
        <v>299</v>
      </c>
      <c r="B88" s="86">
        <v>94263</v>
      </c>
      <c r="C88" s="87" t="s">
        <v>303</v>
      </c>
      <c r="D88" s="54" t="s">
        <v>35</v>
      </c>
      <c r="E88" s="9">
        <v>40</v>
      </c>
      <c r="F88" s="77">
        <v>24.07</v>
      </c>
      <c r="G88" s="68">
        <f t="shared" si="7"/>
        <v>31.266930000000002</v>
      </c>
      <c r="H88" s="76">
        <v>1250.8</v>
      </c>
      <c r="I88" s="52"/>
    </row>
    <row r="89" spans="1:9" ht="36">
      <c r="A89" s="53" t="s">
        <v>300</v>
      </c>
      <c r="B89" s="86">
        <v>94990</v>
      </c>
      <c r="C89" s="88" t="s">
        <v>304</v>
      </c>
      <c r="D89" s="54" t="s">
        <v>34</v>
      </c>
      <c r="E89" s="9">
        <v>9.9700000000000006</v>
      </c>
      <c r="F89" s="77">
        <v>590.6</v>
      </c>
      <c r="G89" s="68">
        <f t="shared" si="7"/>
        <v>767.18939999999998</v>
      </c>
      <c r="H89" s="76">
        <v>7648.88</v>
      </c>
      <c r="I89" s="52"/>
    </row>
    <row r="90" spans="1:9" ht="24">
      <c r="A90" s="53" t="s">
        <v>301</v>
      </c>
      <c r="B90" s="89">
        <v>4718</v>
      </c>
      <c r="C90" s="91" t="s">
        <v>305</v>
      </c>
      <c r="D90" s="54" t="s">
        <v>34</v>
      </c>
      <c r="E90" s="9">
        <v>17.25</v>
      </c>
      <c r="F90" s="77">
        <v>44.51</v>
      </c>
      <c r="G90" s="68">
        <f t="shared" si="7"/>
        <v>57.818489999999997</v>
      </c>
      <c r="H90" s="76">
        <v>997.4</v>
      </c>
      <c r="I90" s="52"/>
    </row>
    <row r="91" spans="1:9" ht="36">
      <c r="A91" s="53" t="s">
        <v>302</v>
      </c>
      <c r="B91" s="89">
        <v>87298</v>
      </c>
      <c r="C91" s="91" t="s">
        <v>306</v>
      </c>
      <c r="D91" s="54" t="s">
        <v>34</v>
      </c>
      <c r="E91" s="9">
        <v>4.45</v>
      </c>
      <c r="F91" s="62">
        <v>508.27</v>
      </c>
      <c r="G91" s="68">
        <f t="shared" si="7"/>
        <v>660.24272999999994</v>
      </c>
      <c r="H91" s="76">
        <v>2938.07</v>
      </c>
      <c r="I91" s="52"/>
    </row>
    <row r="92" spans="1:9">
      <c r="A92" s="130" t="s">
        <v>112</v>
      </c>
      <c r="B92" s="131"/>
      <c r="C92" s="131"/>
      <c r="D92" s="131"/>
      <c r="E92" s="131"/>
      <c r="F92" s="131"/>
      <c r="G92" s="132"/>
      <c r="H92" s="75">
        <f>SUM(H84:H91)</f>
        <v>26450.58</v>
      </c>
      <c r="I92" s="37"/>
    </row>
    <row r="93" spans="1:9" ht="12" customHeight="1">
      <c r="A93" s="11" t="s">
        <v>69</v>
      </c>
      <c r="B93" s="104" t="s">
        <v>62</v>
      </c>
      <c r="C93" s="105"/>
      <c r="D93" s="80"/>
      <c r="E93" s="80"/>
      <c r="F93" s="80"/>
      <c r="G93" s="80"/>
      <c r="H93" s="81"/>
      <c r="I93" s="37"/>
    </row>
    <row r="94" spans="1:9" ht="24">
      <c r="A94" s="7" t="s">
        <v>70</v>
      </c>
      <c r="B94" s="5">
        <v>87878</v>
      </c>
      <c r="C94" s="8" t="s">
        <v>64</v>
      </c>
      <c r="D94" s="5" t="s">
        <v>32</v>
      </c>
      <c r="E94" s="9">
        <v>276.64</v>
      </c>
      <c r="F94" s="77">
        <v>3.56</v>
      </c>
      <c r="G94" s="77">
        <f t="shared" ref="G94:G99" si="8">(F94*$H$6)+F94</f>
        <v>4.6244399999999999</v>
      </c>
      <c r="H94" s="76">
        <v>1278.08</v>
      </c>
      <c r="I94" s="37"/>
    </row>
    <row r="95" spans="1:9" ht="24">
      <c r="A95" s="7" t="s">
        <v>71</v>
      </c>
      <c r="B95" s="5">
        <v>87792</v>
      </c>
      <c r="C95" s="8" t="s">
        <v>66</v>
      </c>
      <c r="D95" s="5" t="s">
        <v>32</v>
      </c>
      <c r="E95" s="9">
        <v>276.64</v>
      </c>
      <c r="F95" s="77">
        <v>29.23</v>
      </c>
      <c r="G95" s="77">
        <f t="shared" si="8"/>
        <v>37.969769999999997</v>
      </c>
      <c r="H95" s="76">
        <v>10504.02</v>
      </c>
      <c r="I95" s="37"/>
    </row>
    <row r="96" spans="1:9">
      <c r="A96" s="7" t="s">
        <v>72</v>
      </c>
      <c r="B96" s="5">
        <v>5998</v>
      </c>
      <c r="C96" s="8" t="s">
        <v>138</v>
      </c>
      <c r="D96" s="5" t="s">
        <v>32</v>
      </c>
      <c r="E96" s="9">
        <v>205.79</v>
      </c>
      <c r="F96" s="77">
        <v>0.91</v>
      </c>
      <c r="G96" s="77">
        <f t="shared" si="8"/>
        <v>1.1820900000000001</v>
      </c>
      <c r="H96" s="76">
        <v>242.83</v>
      </c>
      <c r="I96" s="37"/>
    </row>
    <row r="97" spans="1:9" ht="48">
      <c r="A97" s="7" t="s">
        <v>73</v>
      </c>
      <c r="B97" s="5">
        <v>87265</v>
      </c>
      <c r="C97" s="8" t="s">
        <v>197</v>
      </c>
      <c r="D97" s="5" t="s">
        <v>32</v>
      </c>
      <c r="E97" s="9">
        <v>70.849999999999994</v>
      </c>
      <c r="F97" s="77">
        <v>48.78</v>
      </c>
      <c r="G97" s="77">
        <f t="shared" si="8"/>
        <v>63.365220000000001</v>
      </c>
      <c r="H97" s="76">
        <v>4489.76</v>
      </c>
      <c r="I97" s="37"/>
    </row>
    <row r="98" spans="1:9" ht="24">
      <c r="A98" s="50" t="s">
        <v>284</v>
      </c>
      <c r="B98" s="51">
        <v>87878</v>
      </c>
      <c r="C98" s="8" t="s">
        <v>64</v>
      </c>
      <c r="D98" s="51" t="s">
        <v>32</v>
      </c>
      <c r="E98" s="9">
        <v>106.7</v>
      </c>
      <c r="F98" s="77">
        <v>3.56</v>
      </c>
      <c r="G98" s="77">
        <f t="shared" si="8"/>
        <v>4.6244399999999999</v>
      </c>
      <c r="H98" s="76">
        <v>492.95</v>
      </c>
      <c r="I98" s="49"/>
    </row>
    <row r="99" spans="1:9" ht="24">
      <c r="A99" s="50" t="s">
        <v>285</v>
      </c>
      <c r="B99" s="51">
        <v>87792</v>
      </c>
      <c r="C99" s="8" t="s">
        <v>66</v>
      </c>
      <c r="D99" s="51" t="s">
        <v>32</v>
      </c>
      <c r="E99" s="9">
        <v>106.7</v>
      </c>
      <c r="F99" s="77">
        <v>29.23</v>
      </c>
      <c r="G99" s="77">
        <f t="shared" si="8"/>
        <v>37.969769999999997</v>
      </c>
      <c r="H99" s="76">
        <v>4051.4</v>
      </c>
      <c r="I99" s="49"/>
    </row>
    <row r="100" spans="1:9">
      <c r="A100" s="130" t="s">
        <v>196</v>
      </c>
      <c r="B100" s="131"/>
      <c r="C100" s="131"/>
      <c r="D100" s="131"/>
      <c r="E100" s="131"/>
      <c r="F100" s="131"/>
      <c r="G100" s="132"/>
      <c r="H100" s="75">
        <f>SUM(H94:H99)</f>
        <v>21059.040000000005</v>
      </c>
      <c r="I100" s="37"/>
    </row>
    <row r="101" spans="1:9" ht="12" customHeight="1">
      <c r="A101" s="11" t="s">
        <v>74</v>
      </c>
      <c r="B101" s="79" t="s">
        <v>113</v>
      </c>
      <c r="C101" s="80"/>
      <c r="D101" s="80"/>
      <c r="E101" s="80"/>
      <c r="F101" s="80"/>
      <c r="G101" s="80"/>
      <c r="H101" s="81"/>
      <c r="I101" s="37"/>
    </row>
    <row r="102" spans="1:9" ht="48">
      <c r="A102" s="50" t="s">
        <v>273</v>
      </c>
      <c r="B102" s="51">
        <v>90822</v>
      </c>
      <c r="C102" s="8" t="s">
        <v>277</v>
      </c>
      <c r="D102" s="51" t="s">
        <v>139</v>
      </c>
      <c r="E102" s="9">
        <v>3</v>
      </c>
      <c r="F102" s="77">
        <v>391.87</v>
      </c>
      <c r="G102" s="77">
        <f t="shared" ref="G102:G107" si="9">(F102*$H$6)+F102</f>
        <v>509.03913</v>
      </c>
      <c r="H102" s="76">
        <v>1527.12</v>
      </c>
      <c r="I102" s="37"/>
    </row>
    <row r="103" spans="1:9" ht="36">
      <c r="A103" s="50" t="s">
        <v>274</v>
      </c>
      <c r="B103" s="51">
        <v>90823</v>
      </c>
      <c r="C103" s="8" t="s">
        <v>278</v>
      </c>
      <c r="D103" s="51" t="s">
        <v>139</v>
      </c>
      <c r="E103" s="9">
        <v>2</v>
      </c>
      <c r="F103" s="77">
        <v>409.3</v>
      </c>
      <c r="G103" s="77">
        <f t="shared" si="9"/>
        <v>531.6807</v>
      </c>
      <c r="H103" s="76">
        <v>1063.3599999999999</v>
      </c>
      <c r="I103" s="49"/>
    </row>
    <row r="104" spans="1:9" ht="24">
      <c r="A104" s="50" t="s">
        <v>198</v>
      </c>
      <c r="B104" s="5">
        <v>94559</v>
      </c>
      <c r="C104" s="8" t="s">
        <v>155</v>
      </c>
      <c r="D104" s="5" t="s">
        <v>32</v>
      </c>
      <c r="E104" s="9">
        <v>16.2</v>
      </c>
      <c r="F104" s="77">
        <v>547.27</v>
      </c>
      <c r="G104" s="77">
        <f t="shared" si="9"/>
        <v>710.90373</v>
      </c>
      <c r="H104" s="76">
        <v>11516.58</v>
      </c>
      <c r="I104" s="37"/>
    </row>
    <row r="105" spans="1:9" ht="36">
      <c r="A105" s="50" t="s">
        <v>199</v>
      </c>
      <c r="B105" s="51" t="s">
        <v>275</v>
      </c>
      <c r="C105" s="8" t="s">
        <v>276</v>
      </c>
      <c r="D105" s="51" t="s">
        <v>32</v>
      </c>
      <c r="E105" s="9">
        <v>6.51</v>
      </c>
      <c r="F105" s="77">
        <v>735.76</v>
      </c>
      <c r="G105" s="77">
        <f t="shared" si="9"/>
        <v>955.75224000000003</v>
      </c>
      <c r="H105" s="76">
        <v>6221.93</v>
      </c>
      <c r="I105" s="49"/>
    </row>
    <row r="106" spans="1:9" ht="24">
      <c r="A106" s="53" t="s">
        <v>307</v>
      </c>
      <c r="B106" s="89">
        <v>90838</v>
      </c>
      <c r="C106" s="8" t="s">
        <v>309</v>
      </c>
      <c r="D106" s="54" t="s">
        <v>139</v>
      </c>
      <c r="E106" s="9">
        <v>2</v>
      </c>
      <c r="F106" s="77">
        <v>997.75</v>
      </c>
      <c r="G106" s="77">
        <f t="shared" si="9"/>
        <v>1296.07725</v>
      </c>
      <c r="H106" s="76">
        <v>2592.16</v>
      </c>
      <c r="I106" s="52"/>
    </row>
    <row r="107" spans="1:9" ht="24">
      <c r="A107" s="53" t="s">
        <v>308</v>
      </c>
      <c r="B107" s="89">
        <v>97644</v>
      </c>
      <c r="C107" s="91" t="s">
        <v>166</v>
      </c>
      <c r="D107" s="54" t="s">
        <v>32</v>
      </c>
      <c r="E107" s="9">
        <v>4.2</v>
      </c>
      <c r="F107" s="77">
        <v>7.2</v>
      </c>
      <c r="G107" s="77">
        <f t="shared" si="9"/>
        <v>9.3528000000000002</v>
      </c>
      <c r="H107" s="76">
        <v>39.270000000000003</v>
      </c>
      <c r="I107" s="52"/>
    </row>
    <row r="108" spans="1:9">
      <c r="A108" s="130" t="s">
        <v>114</v>
      </c>
      <c r="B108" s="131"/>
      <c r="C108" s="131"/>
      <c r="D108" s="131"/>
      <c r="E108" s="131"/>
      <c r="F108" s="131"/>
      <c r="G108" s="132"/>
      <c r="H108" s="75">
        <f>SUM(H102:H107)</f>
        <v>22960.42</v>
      </c>
      <c r="I108" s="37"/>
    </row>
    <row r="109" spans="1:9" ht="15" customHeight="1">
      <c r="A109" s="11" t="s">
        <v>76</v>
      </c>
      <c r="B109" s="79" t="s">
        <v>75</v>
      </c>
      <c r="C109" s="80"/>
      <c r="D109" s="80"/>
      <c r="E109" s="80"/>
      <c r="F109" s="80"/>
      <c r="G109" s="80"/>
      <c r="H109" s="81"/>
      <c r="I109" s="37"/>
    </row>
    <row r="110" spans="1:9">
      <c r="A110" s="7" t="s">
        <v>78</v>
      </c>
      <c r="B110" s="5">
        <v>72122</v>
      </c>
      <c r="C110" s="8" t="s">
        <v>140</v>
      </c>
      <c r="D110" s="5" t="s">
        <v>32</v>
      </c>
      <c r="E110" s="9">
        <v>4.95</v>
      </c>
      <c r="F110" s="77">
        <v>106.37</v>
      </c>
      <c r="G110" s="77">
        <f t="shared" ref="G110:G111" si="10">(F110*$H$6)+F110</f>
        <v>138.17463000000001</v>
      </c>
      <c r="H110" s="76">
        <v>683.94</v>
      </c>
      <c r="I110" s="37"/>
    </row>
    <row r="111" spans="1:9" ht="24">
      <c r="A111" s="50" t="s">
        <v>272</v>
      </c>
      <c r="B111" s="51">
        <v>72116</v>
      </c>
      <c r="C111" s="8" t="s">
        <v>279</v>
      </c>
      <c r="D111" s="51" t="s">
        <v>32</v>
      </c>
      <c r="E111" s="9">
        <v>11.25</v>
      </c>
      <c r="F111" s="77">
        <v>96.47</v>
      </c>
      <c r="G111" s="77">
        <f t="shared" si="10"/>
        <v>125.31452999999999</v>
      </c>
      <c r="H111" s="76">
        <v>1409.74</v>
      </c>
      <c r="I111" s="49"/>
    </row>
    <row r="112" spans="1:9">
      <c r="A112" s="130" t="s">
        <v>115</v>
      </c>
      <c r="B112" s="131"/>
      <c r="C112" s="131"/>
      <c r="D112" s="131"/>
      <c r="E112" s="131"/>
      <c r="F112" s="131"/>
      <c r="G112" s="132"/>
      <c r="H112" s="75">
        <f>SUM(H110:H111)</f>
        <v>2093.6800000000003</v>
      </c>
      <c r="I112" s="37"/>
    </row>
    <row r="113" spans="1:9" ht="15" customHeight="1">
      <c r="A113" s="11" t="s">
        <v>81</v>
      </c>
      <c r="B113" s="79" t="s">
        <v>77</v>
      </c>
      <c r="C113" s="80"/>
      <c r="D113" s="80"/>
      <c r="E113" s="80"/>
      <c r="F113" s="80"/>
      <c r="G113" s="80"/>
      <c r="H113" s="81"/>
      <c r="I113" s="37"/>
    </row>
    <row r="114" spans="1:9" ht="24">
      <c r="A114" s="7" t="s">
        <v>82</v>
      </c>
      <c r="B114" s="5">
        <v>88485</v>
      </c>
      <c r="C114" s="8" t="s">
        <v>79</v>
      </c>
      <c r="D114" s="5" t="s">
        <v>32</v>
      </c>
      <c r="E114" s="9">
        <v>276.64</v>
      </c>
      <c r="F114" s="77">
        <v>1.84</v>
      </c>
      <c r="G114" s="77">
        <f t="shared" ref="G114:G119" si="11">(F114*$H$6)+F114</f>
        <v>2.3901599999999998</v>
      </c>
      <c r="H114" s="55">
        <v>661.17</v>
      </c>
      <c r="I114" s="37"/>
    </row>
    <row r="115" spans="1:9" ht="24">
      <c r="A115" s="7" t="s">
        <v>83</v>
      </c>
      <c r="B115" s="5">
        <v>88489</v>
      </c>
      <c r="C115" s="8" t="s">
        <v>80</v>
      </c>
      <c r="D115" s="5" t="s">
        <v>32</v>
      </c>
      <c r="E115" s="9">
        <v>276.64</v>
      </c>
      <c r="F115" s="77">
        <v>11.67</v>
      </c>
      <c r="G115" s="77">
        <f t="shared" si="11"/>
        <v>15.159330000000001</v>
      </c>
      <c r="H115" s="55">
        <v>4193.8599999999997</v>
      </c>
      <c r="I115" s="37"/>
    </row>
    <row r="116" spans="1:9" ht="24">
      <c r="A116" s="7" t="s">
        <v>200</v>
      </c>
      <c r="B116" s="51" t="s">
        <v>201</v>
      </c>
      <c r="C116" s="8" t="s">
        <v>202</v>
      </c>
      <c r="D116" s="5" t="s">
        <v>32</v>
      </c>
      <c r="E116" s="9">
        <v>32.4</v>
      </c>
      <c r="F116" s="77">
        <v>26.17</v>
      </c>
      <c r="G116" s="77">
        <f t="shared" si="11"/>
        <v>33.99483</v>
      </c>
      <c r="H116" s="55">
        <v>1101.28</v>
      </c>
      <c r="I116" s="37"/>
    </row>
    <row r="117" spans="1:9" ht="24">
      <c r="A117" s="50" t="s">
        <v>280</v>
      </c>
      <c r="B117" s="51">
        <v>95464</v>
      </c>
      <c r="C117" s="8" t="s">
        <v>281</v>
      </c>
      <c r="D117" s="51" t="s">
        <v>32</v>
      </c>
      <c r="E117" s="9">
        <v>17.22</v>
      </c>
      <c r="F117" s="77">
        <v>21.17</v>
      </c>
      <c r="G117" s="77">
        <f>(F117*$H$6)+F117</f>
        <v>27.499830000000003</v>
      </c>
      <c r="H117" s="55">
        <v>473.55</v>
      </c>
      <c r="I117" s="49"/>
    </row>
    <row r="118" spans="1:9" ht="24">
      <c r="A118" s="50" t="s">
        <v>282</v>
      </c>
      <c r="B118" s="51">
        <v>88485</v>
      </c>
      <c r="C118" s="8" t="s">
        <v>310</v>
      </c>
      <c r="D118" s="51" t="s">
        <v>32</v>
      </c>
      <c r="E118" s="9">
        <v>106.7</v>
      </c>
      <c r="F118" s="77">
        <v>1.84</v>
      </c>
      <c r="G118" s="77">
        <f t="shared" si="11"/>
        <v>2.3901599999999998</v>
      </c>
      <c r="H118" s="55">
        <v>255.01</v>
      </c>
      <c r="I118" s="49"/>
    </row>
    <row r="119" spans="1:9" ht="24" customHeight="1">
      <c r="A119" s="50" t="s">
        <v>283</v>
      </c>
      <c r="B119" s="54">
        <v>88489</v>
      </c>
      <c r="C119" s="8" t="s">
        <v>311</v>
      </c>
      <c r="D119" s="51" t="s">
        <v>32</v>
      </c>
      <c r="E119" s="9">
        <v>106.7</v>
      </c>
      <c r="F119" s="77">
        <v>11.67</v>
      </c>
      <c r="G119" s="77">
        <f t="shared" si="11"/>
        <v>15.159330000000001</v>
      </c>
      <c r="H119" s="55">
        <v>1617.57</v>
      </c>
      <c r="I119" s="49"/>
    </row>
    <row r="120" spans="1:9" ht="12" customHeight="1">
      <c r="A120" s="53"/>
      <c r="B120" s="116" t="s">
        <v>320</v>
      </c>
      <c r="C120" s="117"/>
      <c r="D120" s="117"/>
      <c r="E120" s="117"/>
      <c r="F120" s="117"/>
      <c r="G120" s="117"/>
      <c r="H120" s="117"/>
      <c r="I120" s="52"/>
    </row>
    <row r="121" spans="1:9">
      <c r="A121" s="53" t="s">
        <v>322</v>
      </c>
      <c r="B121" s="89" t="s">
        <v>321</v>
      </c>
      <c r="C121" s="91" t="s">
        <v>326</v>
      </c>
      <c r="D121" s="54" t="s">
        <v>32</v>
      </c>
      <c r="E121" s="9">
        <v>1442</v>
      </c>
      <c r="F121" s="77">
        <v>1.18</v>
      </c>
      <c r="G121" s="77">
        <f t="shared" ref="G121" si="12">(F121*$H$6)+F121</f>
        <v>1.5328199999999998</v>
      </c>
      <c r="H121" s="55">
        <v>2206.2600000000002</v>
      </c>
      <c r="I121" s="52"/>
    </row>
    <row r="122" spans="1:9" ht="24">
      <c r="A122" s="53" t="s">
        <v>323</v>
      </c>
      <c r="B122" s="54">
        <v>88489</v>
      </c>
      <c r="C122" s="8" t="s">
        <v>80</v>
      </c>
      <c r="D122" s="54" t="s">
        <v>32</v>
      </c>
      <c r="E122" s="9">
        <v>1442</v>
      </c>
      <c r="F122" s="77">
        <v>11.67</v>
      </c>
      <c r="G122" s="77">
        <f t="shared" ref="G122:G123" si="13">(F122*$H$6)+F122</f>
        <v>15.159330000000001</v>
      </c>
      <c r="H122" s="55">
        <v>21860.720000000001</v>
      </c>
      <c r="I122" s="52"/>
    </row>
    <row r="123" spans="1:9" ht="24">
      <c r="A123" s="53" t="s">
        <v>324</v>
      </c>
      <c r="B123" s="54" t="s">
        <v>201</v>
      </c>
      <c r="C123" s="8" t="s">
        <v>202</v>
      </c>
      <c r="D123" s="54" t="s">
        <v>32</v>
      </c>
      <c r="E123" s="9">
        <v>137.34</v>
      </c>
      <c r="F123" s="77">
        <v>26.17</v>
      </c>
      <c r="G123" s="77">
        <f t="shared" si="13"/>
        <v>33.99483</v>
      </c>
      <c r="H123" s="55">
        <v>4668.1899999999996</v>
      </c>
      <c r="I123" s="52"/>
    </row>
    <row r="124" spans="1:9" ht="24">
      <c r="A124" s="53" t="s">
        <v>325</v>
      </c>
      <c r="B124" s="54">
        <v>95464</v>
      </c>
      <c r="C124" s="8" t="s">
        <v>281</v>
      </c>
      <c r="D124" s="54" t="s">
        <v>32</v>
      </c>
      <c r="E124" s="9">
        <v>50.4</v>
      </c>
      <c r="F124" s="77">
        <v>21.17</v>
      </c>
      <c r="G124" s="77">
        <f>(F124*$H$6)+F124</f>
        <v>27.499830000000003</v>
      </c>
      <c r="H124" s="55">
        <v>1386</v>
      </c>
      <c r="I124" s="52"/>
    </row>
    <row r="125" spans="1:9">
      <c r="A125" s="130" t="s">
        <v>116</v>
      </c>
      <c r="B125" s="131"/>
      <c r="C125" s="131"/>
      <c r="D125" s="131"/>
      <c r="E125" s="131"/>
      <c r="F125" s="131"/>
      <c r="G125" s="132"/>
      <c r="H125" s="74">
        <f>SUM(H114:H124)</f>
        <v>38423.61</v>
      </c>
      <c r="I125" s="37"/>
    </row>
    <row r="126" spans="1:9" ht="12.75" customHeight="1">
      <c r="A126" s="11" t="s">
        <v>86</v>
      </c>
      <c r="B126" s="104" t="s">
        <v>208</v>
      </c>
      <c r="C126" s="105"/>
      <c r="D126" s="80"/>
      <c r="E126" s="80"/>
      <c r="F126" s="80"/>
      <c r="G126" s="80"/>
      <c r="H126" s="81"/>
      <c r="I126" s="37"/>
    </row>
    <row r="127" spans="1:9" ht="36">
      <c r="A127" s="7" t="s">
        <v>87</v>
      </c>
      <c r="B127" s="51" t="s">
        <v>286</v>
      </c>
      <c r="C127" s="8" t="s">
        <v>287</v>
      </c>
      <c r="D127" s="5" t="s">
        <v>139</v>
      </c>
      <c r="E127" s="9">
        <v>1</v>
      </c>
      <c r="F127" s="77">
        <v>435.58</v>
      </c>
      <c r="G127" s="77">
        <f t="shared" ref="G127:G136" si="14">(F127*$H$6)+F127</f>
        <v>565.81841999999995</v>
      </c>
      <c r="H127" s="76">
        <v>565.82000000000005</v>
      </c>
      <c r="I127" s="37"/>
    </row>
    <row r="128" spans="1:9" ht="48">
      <c r="A128" s="50" t="s">
        <v>91</v>
      </c>
      <c r="B128" s="5">
        <v>91927</v>
      </c>
      <c r="C128" s="8" t="s">
        <v>288</v>
      </c>
      <c r="D128" s="5" t="s">
        <v>35</v>
      </c>
      <c r="E128" s="9">
        <v>186.3</v>
      </c>
      <c r="F128" s="77">
        <v>3.38</v>
      </c>
      <c r="G128" s="77">
        <f t="shared" si="14"/>
        <v>4.3906200000000002</v>
      </c>
      <c r="H128" s="76">
        <v>817.86</v>
      </c>
      <c r="I128" s="37"/>
    </row>
    <row r="129" spans="1:9" ht="36">
      <c r="A129" s="50" t="s">
        <v>203</v>
      </c>
      <c r="B129" s="5">
        <v>91925</v>
      </c>
      <c r="C129" s="8" t="s">
        <v>141</v>
      </c>
      <c r="D129" s="5" t="s">
        <v>35</v>
      </c>
      <c r="E129" s="9">
        <v>113.4</v>
      </c>
      <c r="F129" s="77">
        <v>2.5299999999999998</v>
      </c>
      <c r="G129" s="77">
        <f t="shared" si="14"/>
        <v>3.2864699999999996</v>
      </c>
      <c r="H129" s="76">
        <v>373.09</v>
      </c>
      <c r="I129" s="37"/>
    </row>
    <row r="130" spans="1:9" ht="36">
      <c r="A130" s="50" t="s">
        <v>204</v>
      </c>
      <c r="B130" s="51">
        <v>91928</v>
      </c>
      <c r="C130" s="8" t="s">
        <v>289</v>
      </c>
      <c r="D130" s="51" t="s">
        <v>35</v>
      </c>
      <c r="E130" s="9">
        <v>70.349999999999994</v>
      </c>
      <c r="F130" s="77">
        <v>4.22</v>
      </c>
      <c r="G130" s="77">
        <f t="shared" si="14"/>
        <v>5.4817799999999997</v>
      </c>
      <c r="H130" s="76">
        <v>385.52</v>
      </c>
      <c r="I130" s="49"/>
    </row>
    <row r="131" spans="1:9" ht="36">
      <c r="A131" s="50" t="s">
        <v>98</v>
      </c>
      <c r="B131" s="51">
        <v>91863</v>
      </c>
      <c r="C131" s="8" t="s">
        <v>290</v>
      </c>
      <c r="D131" s="51" t="s">
        <v>35</v>
      </c>
      <c r="E131" s="9">
        <v>15</v>
      </c>
      <c r="F131" s="77">
        <v>8.07</v>
      </c>
      <c r="G131" s="77">
        <f t="shared" si="14"/>
        <v>10.48293</v>
      </c>
      <c r="H131" s="76">
        <v>157.19999999999999</v>
      </c>
      <c r="I131" s="49"/>
    </row>
    <row r="132" spans="1:9" ht="36">
      <c r="A132" s="50" t="s">
        <v>205</v>
      </c>
      <c r="B132" s="5">
        <v>91834</v>
      </c>
      <c r="C132" s="8" t="s">
        <v>142</v>
      </c>
      <c r="D132" s="5" t="s">
        <v>35</v>
      </c>
      <c r="E132" s="9">
        <v>75.349999999999994</v>
      </c>
      <c r="F132" s="77">
        <v>6.4</v>
      </c>
      <c r="G132" s="77">
        <f t="shared" si="14"/>
        <v>8.313600000000001</v>
      </c>
      <c r="H132" s="76">
        <v>626.16</v>
      </c>
      <c r="I132" s="37"/>
    </row>
    <row r="133" spans="1:9" ht="24">
      <c r="A133" s="50" t="s">
        <v>206</v>
      </c>
      <c r="B133" s="5">
        <v>72339</v>
      </c>
      <c r="C133" s="8" t="s">
        <v>207</v>
      </c>
      <c r="D133" s="5" t="s">
        <v>139</v>
      </c>
      <c r="E133" s="9">
        <v>17</v>
      </c>
      <c r="F133" s="77">
        <v>54.9</v>
      </c>
      <c r="G133" s="77">
        <f t="shared" si="14"/>
        <v>71.315100000000001</v>
      </c>
      <c r="H133" s="76">
        <v>1212.44</v>
      </c>
      <c r="I133" s="37"/>
    </row>
    <row r="134" spans="1:9" ht="24">
      <c r="A134" s="50" t="s">
        <v>293</v>
      </c>
      <c r="B134" s="51" t="s">
        <v>84</v>
      </c>
      <c r="C134" s="8" t="s">
        <v>85</v>
      </c>
      <c r="D134" s="5" t="s">
        <v>139</v>
      </c>
      <c r="E134" s="9">
        <v>11</v>
      </c>
      <c r="F134" s="77">
        <v>11.89</v>
      </c>
      <c r="G134" s="77">
        <f t="shared" si="14"/>
        <v>15.44511</v>
      </c>
      <c r="H134" s="76">
        <v>169.95</v>
      </c>
      <c r="I134" s="37"/>
    </row>
    <row r="135" spans="1:9" ht="24">
      <c r="A135" s="50" t="s">
        <v>294</v>
      </c>
      <c r="B135" s="51">
        <v>97592</v>
      </c>
      <c r="C135" s="8" t="s">
        <v>291</v>
      </c>
      <c r="D135" s="5" t="s">
        <v>139</v>
      </c>
      <c r="E135" s="9">
        <v>9</v>
      </c>
      <c r="F135" s="77">
        <v>91.89</v>
      </c>
      <c r="G135" s="77">
        <f t="shared" si="14"/>
        <v>119.36511</v>
      </c>
      <c r="H135" s="76">
        <v>1074.33</v>
      </c>
      <c r="I135" s="37"/>
    </row>
    <row r="136" spans="1:9" ht="24">
      <c r="A136" s="50" t="s">
        <v>295</v>
      </c>
      <c r="B136" s="51">
        <v>39391</v>
      </c>
      <c r="C136" s="8" t="s">
        <v>292</v>
      </c>
      <c r="D136" s="51" t="s">
        <v>139</v>
      </c>
      <c r="E136" s="9">
        <v>11</v>
      </c>
      <c r="F136" s="77">
        <v>210.16</v>
      </c>
      <c r="G136" s="77">
        <f t="shared" si="14"/>
        <v>272.99784</v>
      </c>
      <c r="H136" s="76">
        <v>3003</v>
      </c>
      <c r="I136" s="49"/>
    </row>
    <row r="137" spans="1:9">
      <c r="A137" s="130" t="s">
        <v>209</v>
      </c>
      <c r="B137" s="131"/>
      <c r="C137" s="131"/>
      <c r="D137" s="131"/>
      <c r="E137" s="131"/>
      <c r="F137" s="131"/>
      <c r="G137" s="132"/>
      <c r="H137" s="75">
        <f>SUM(H127:H136)</f>
        <v>8385.369999999999</v>
      </c>
      <c r="I137" s="37"/>
    </row>
    <row r="138" spans="1:9" ht="12.75" customHeight="1">
      <c r="A138" s="11" t="s">
        <v>99</v>
      </c>
      <c r="B138" s="104" t="s">
        <v>88</v>
      </c>
      <c r="C138" s="105"/>
      <c r="D138" s="80"/>
      <c r="E138" s="80"/>
      <c r="F138" s="80"/>
      <c r="G138" s="80"/>
      <c r="H138" s="81"/>
      <c r="I138" s="37"/>
    </row>
    <row r="139" spans="1:9">
      <c r="A139" s="11" t="s">
        <v>100</v>
      </c>
      <c r="B139" s="45"/>
      <c r="C139" s="79" t="s">
        <v>89</v>
      </c>
      <c r="D139" s="80"/>
      <c r="E139" s="80"/>
      <c r="F139" s="80"/>
      <c r="G139" s="80"/>
      <c r="H139" s="81"/>
      <c r="I139" s="37"/>
    </row>
    <row r="140" spans="1:9" ht="36">
      <c r="A140" s="7" t="s">
        <v>210</v>
      </c>
      <c r="B140" s="5">
        <v>86906</v>
      </c>
      <c r="C140" s="8" t="s">
        <v>90</v>
      </c>
      <c r="D140" s="5" t="s">
        <v>139</v>
      </c>
      <c r="E140" s="9">
        <v>3</v>
      </c>
      <c r="F140" s="77">
        <v>65.58</v>
      </c>
      <c r="G140" s="77">
        <f t="shared" ref="G140:G150" si="15">(F140*$H$6)+F140</f>
        <v>85.188419999999994</v>
      </c>
      <c r="H140" s="76">
        <v>255.57</v>
      </c>
      <c r="I140" s="37"/>
    </row>
    <row r="141" spans="1:9" ht="36">
      <c r="A141" s="7" t="s">
        <v>211</v>
      </c>
      <c r="B141" s="5">
        <v>86902</v>
      </c>
      <c r="C141" s="8" t="s">
        <v>214</v>
      </c>
      <c r="D141" s="5" t="s">
        <v>139</v>
      </c>
      <c r="E141" s="9">
        <v>5</v>
      </c>
      <c r="F141" s="77">
        <v>199.68</v>
      </c>
      <c r="G141" s="77">
        <f t="shared" si="15"/>
        <v>259.38432</v>
      </c>
      <c r="H141" s="76">
        <v>1296.9000000000001</v>
      </c>
      <c r="I141" s="37"/>
    </row>
    <row r="142" spans="1:9" ht="36">
      <c r="A142" s="7" t="s">
        <v>212</v>
      </c>
      <c r="B142" s="51">
        <v>86931</v>
      </c>
      <c r="C142" s="8" t="s">
        <v>296</v>
      </c>
      <c r="D142" s="5" t="s">
        <v>139</v>
      </c>
      <c r="E142" s="9">
        <v>3</v>
      </c>
      <c r="F142" s="77">
        <v>380.28</v>
      </c>
      <c r="G142" s="77">
        <f t="shared" si="15"/>
        <v>493.98371999999995</v>
      </c>
      <c r="H142" s="76">
        <v>1481.94</v>
      </c>
      <c r="I142" s="37"/>
    </row>
    <row r="143" spans="1:9" ht="36">
      <c r="A143" s="7" t="s">
        <v>212</v>
      </c>
      <c r="B143" s="5">
        <v>89356</v>
      </c>
      <c r="C143" s="8" t="s">
        <v>297</v>
      </c>
      <c r="D143" s="5" t="s">
        <v>35</v>
      </c>
      <c r="E143" s="9">
        <v>45.6</v>
      </c>
      <c r="F143" s="77">
        <v>16.43</v>
      </c>
      <c r="G143" s="77">
        <f t="shared" si="15"/>
        <v>21.342569999999998</v>
      </c>
      <c r="H143" s="76">
        <v>973.1</v>
      </c>
      <c r="I143" s="37"/>
    </row>
    <row r="144" spans="1:9" ht="24">
      <c r="A144" s="7" t="s">
        <v>213</v>
      </c>
      <c r="B144" s="5">
        <v>89351</v>
      </c>
      <c r="C144" s="8" t="s">
        <v>143</v>
      </c>
      <c r="D144" s="5" t="s">
        <v>139</v>
      </c>
      <c r="E144" s="9">
        <v>3</v>
      </c>
      <c r="F144" s="77">
        <v>36.119999999999997</v>
      </c>
      <c r="G144" s="77">
        <f t="shared" si="15"/>
        <v>46.919879999999992</v>
      </c>
      <c r="H144" s="76">
        <v>140.76</v>
      </c>
      <c r="I144" s="37"/>
    </row>
    <row r="145" spans="1:10">
      <c r="A145" s="11" t="s">
        <v>157</v>
      </c>
      <c r="B145" s="45"/>
      <c r="C145" s="79" t="s">
        <v>92</v>
      </c>
      <c r="D145" s="80"/>
      <c r="E145" s="80"/>
      <c r="F145" s="80"/>
      <c r="G145" s="80"/>
      <c r="H145" s="81"/>
      <c r="I145" s="37"/>
    </row>
    <row r="146" spans="1:10" ht="60">
      <c r="A146" s="7" t="s">
        <v>215</v>
      </c>
      <c r="B146" s="51" t="s">
        <v>93</v>
      </c>
      <c r="C146" s="8" t="s">
        <v>94</v>
      </c>
      <c r="D146" s="5" t="s">
        <v>139</v>
      </c>
      <c r="E146" s="9">
        <v>4</v>
      </c>
      <c r="F146" s="77">
        <v>136.61000000000001</v>
      </c>
      <c r="G146" s="77">
        <f t="shared" si="15"/>
        <v>177.45639</v>
      </c>
      <c r="H146" s="76">
        <v>709.84</v>
      </c>
      <c r="I146" s="37"/>
    </row>
    <row r="147" spans="1:10" ht="36">
      <c r="A147" s="7" t="s">
        <v>216</v>
      </c>
      <c r="B147" s="5">
        <v>89707</v>
      </c>
      <c r="C147" s="8" t="s">
        <v>95</v>
      </c>
      <c r="D147" s="5" t="s">
        <v>139</v>
      </c>
      <c r="E147" s="9">
        <v>3</v>
      </c>
      <c r="F147" s="77">
        <v>22.94</v>
      </c>
      <c r="G147" s="77">
        <f t="shared" si="15"/>
        <v>29.799060000000001</v>
      </c>
      <c r="H147" s="76">
        <v>89.4</v>
      </c>
      <c r="I147" s="37"/>
    </row>
    <row r="148" spans="1:10" ht="24">
      <c r="A148" s="7" t="s">
        <v>217</v>
      </c>
      <c r="B148" s="5">
        <v>89711</v>
      </c>
      <c r="C148" s="8" t="s">
        <v>156</v>
      </c>
      <c r="D148" s="5" t="s">
        <v>35</v>
      </c>
      <c r="E148" s="9">
        <v>12</v>
      </c>
      <c r="F148" s="77">
        <v>14.72</v>
      </c>
      <c r="G148" s="77">
        <f t="shared" si="15"/>
        <v>19.121279999999999</v>
      </c>
      <c r="H148" s="76">
        <v>229.44</v>
      </c>
      <c r="I148" s="37"/>
    </row>
    <row r="149" spans="1:10" ht="24">
      <c r="A149" s="7" t="s">
        <v>218</v>
      </c>
      <c r="B149" s="5">
        <v>89712</v>
      </c>
      <c r="C149" s="8" t="s">
        <v>96</v>
      </c>
      <c r="D149" s="5" t="s">
        <v>35</v>
      </c>
      <c r="E149" s="9">
        <v>36.9</v>
      </c>
      <c r="F149" s="77">
        <v>21.13</v>
      </c>
      <c r="G149" s="77">
        <f t="shared" si="15"/>
        <v>27.447869999999998</v>
      </c>
      <c r="H149" s="76">
        <v>1012.91</v>
      </c>
      <c r="I149" s="37"/>
    </row>
    <row r="150" spans="1:10" ht="24">
      <c r="A150" s="7" t="s">
        <v>219</v>
      </c>
      <c r="B150" s="5">
        <v>89714</v>
      </c>
      <c r="C150" s="8" t="s">
        <v>97</v>
      </c>
      <c r="D150" s="5" t="s">
        <v>35</v>
      </c>
      <c r="E150" s="9">
        <v>60</v>
      </c>
      <c r="F150" s="77">
        <v>40.94</v>
      </c>
      <c r="G150" s="77">
        <f t="shared" si="15"/>
        <v>53.181059999999995</v>
      </c>
      <c r="H150" s="76">
        <v>3190.8</v>
      </c>
      <c r="I150" s="37"/>
    </row>
    <row r="151" spans="1:10">
      <c r="A151" s="130" t="s">
        <v>117</v>
      </c>
      <c r="B151" s="131"/>
      <c r="C151" s="131"/>
      <c r="D151" s="131"/>
      <c r="E151" s="131"/>
      <c r="F151" s="131"/>
      <c r="G151" s="132"/>
      <c r="H151" s="75">
        <f>SUM(H140:H150)</f>
        <v>9380.66</v>
      </c>
      <c r="I151" s="37"/>
    </row>
    <row r="152" spans="1:10">
      <c r="A152" s="11" t="s">
        <v>101</v>
      </c>
      <c r="B152" s="99" t="s">
        <v>102</v>
      </c>
      <c r="C152" s="99"/>
      <c r="D152" s="5"/>
      <c r="E152" s="9"/>
      <c r="F152" s="62"/>
      <c r="G152" s="62"/>
      <c r="H152" s="57"/>
    </row>
    <row r="153" spans="1:10">
      <c r="A153" s="50" t="s">
        <v>158</v>
      </c>
      <c r="B153" s="51">
        <v>73631</v>
      </c>
      <c r="C153" s="8" t="s">
        <v>298</v>
      </c>
      <c r="D153" s="51" t="s">
        <v>32</v>
      </c>
      <c r="E153" s="9">
        <v>26.86</v>
      </c>
      <c r="F153" s="77">
        <v>347.09</v>
      </c>
      <c r="G153" s="77">
        <f t="shared" ref="G153:G154" si="16">(F153*$H$6)+F153</f>
        <v>450.86990999999995</v>
      </c>
      <c r="H153" s="55">
        <v>12110.37</v>
      </c>
    </row>
    <row r="154" spans="1:10" ht="72">
      <c r="A154" s="53" t="s">
        <v>312</v>
      </c>
      <c r="B154" s="89">
        <v>87494</v>
      </c>
      <c r="C154" s="91" t="s">
        <v>313</v>
      </c>
      <c r="D154" s="54" t="s">
        <v>32</v>
      </c>
      <c r="E154" s="9">
        <v>40.799999999999997</v>
      </c>
      <c r="F154" s="68">
        <v>65.209999999999994</v>
      </c>
      <c r="G154" s="68">
        <f t="shared" si="16"/>
        <v>84.707789999999989</v>
      </c>
      <c r="H154" s="69">
        <v>3456.17</v>
      </c>
    </row>
    <row r="155" spans="1:10" ht="48">
      <c r="A155" s="53" t="s">
        <v>314</v>
      </c>
      <c r="B155" s="89">
        <v>72131</v>
      </c>
      <c r="C155" s="91" t="s">
        <v>315</v>
      </c>
      <c r="D155" s="54" t="s">
        <v>32</v>
      </c>
      <c r="E155" s="9">
        <v>6.9</v>
      </c>
      <c r="F155" s="68">
        <v>122.7</v>
      </c>
      <c r="G155" s="68">
        <f>(F155*$H$6)+F155</f>
        <v>159.38730000000001</v>
      </c>
      <c r="H155" s="69">
        <v>1099.79</v>
      </c>
    </row>
    <row r="156" spans="1:10" ht="24">
      <c r="A156" s="53" t="s">
        <v>316</v>
      </c>
      <c r="B156" s="89">
        <v>94319</v>
      </c>
      <c r="C156" s="90" t="s">
        <v>319</v>
      </c>
      <c r="D156" s="54" t="s">
        <v>34</v>
      </c>
      <c r="E156" s="9">
        <v>3.93</v>
      </c>
      <c r="F156" s="68">
        <v>37.119999999999997</v>
      </c>
      <c r="G156" s="68">
        <f>(F156*$H$6)+F156</f>
        <v>48.218879999999999</v>
      </c>
      <c r="H156" s="69">
        <v>189.5</v>
      </c>
    </row>
    <row r="157" spans="1:10" ht="24">
      <c r="A157" s="53" t="s">
        <v>317</v>
      </c>
      <c r="B157" s="89">
        <v>4718</v>
      </c>
      <c r="C157" s="91" t="s">
        <v>305</v>
      </c>
      <c r="D157" s="54" t="s">
        <v>34</v>
      </c>
      <c r="E157" s="9">
        <v>1.05</v>
      </c>
      <c r="F157" s="77">
        <v>44.51</v>
      </c>
      <c r="G157" s="68">
        <f t="shared" ref="G157:G158" si="17">(F157*$H$6)+F157</f>
        <v>57.818489999999997</v>
      </c>
      <c r="H157" s="76">
        <v>60.71</v>
      </c>
    </row>
    <row r="158" spans="1:10" ht="36">
      <c r="A158" s="53" t="s">
        <v>318</v>
      </c>
      <c r="B158" s="89">
        <v>87298</v>
      </c>
      <c r="C158" s="91" t="s">
        <v>306</v>
      </c>
      <c r="D158" s="54" t="s">
        <v>34</v>
      </c>
      <c r="E158" s="9">
        <v>1.45</v>
      </c>
      <c r="F158" s="62">
        <v>508.27</v>
      </c>
      <c r="G158" s="68">
        <f t="shared" si="17"/>
        <v>660.24272999999994</v>
      </c>
      <c r="H158" s="76">
        <v>957.35</v>
      </c>
    </row>
    <row r="159" spans="1:10">
      <c r="A159" s="130" t="s">
        <v>118</v>
      </c>
      <c r="B159" s="131"/>
      <c r="C159" s="131"/>
      <c r="D159" s="131"/>
      <c r="E159" s="131"/>
      <c r="F159" s="131"/>
      <c r="G159" s="132"/>
      <c r="H159" s="71">
        <f>SUM(H153:H158)</f>
        <v>17873.89</v>
      </c>
    </row>
    <row r="160" spans="1:10">
      <c r="A160" s="11" t="s">
        <v>220</v>
      </c>
      <c r="B160" s="99" t="s">
        <v>222</v>
      </c>
      <c r="C160" s="99"/>
      <c r="D160" s="5"/>
      <c r="E160" s="9"/>
      <c r="F160" s="62"/>
      <c r="G160" s="62"/>
      <c r="H160" s="57"/>
      <c r="J160" s="13"/>
    </row>
    <row r="161" spans="1:10">
      <c r="A161" s="50" t="s">
        <v>221</v>
      </c>
      <c r="B161" s="51" t="s">
        <v>270</v>
      </c>
      <c r="C161" s="8" t="s">
        <v>103</v>
      </c>
      <c r="D161" s="5" t="s">
        <v>32</v>
      </c>
      <c r="E161" s="9">
        <v>110</v>
      </c>
      <c r="F161" s="62">
        <v>2.2200000000000002</v>
      </c>
      <c r="G161" s="77">
        <f t="shared" ref="G161" si="18">(F161*$H$6)+F161</f>
        <v>2.8837800000000002</v>
      </c>
      <c r="H161" s="76">
        <v>316.8</v>
      </c>
      <c r="J161" s="12"/>
    </row>
    <row r="162" spans="1:10" ht="12.75" thickBot="1">
      <c r="A162" s="133" t="s">
        <v>223</v>
      </c>
      <c r="B162" s="134"/>
      <c r="C162" s="134"/>
      <c r="D162" s="134"/>
      <c r="E162" s="134"/>
      <c r="F162" s="134"/>
      <c r="G162" s="135"/>
      <c r="H162" s="78">
        <f>SUM(H161:H161)</f>
        <v>316.8</v>
      </c>
      <c r="J162" s="12"/>
    </row>
    <row r="163" spans="1:10" ht="15.75" customHeight="1" thickBot="1">
      <c r="A163" s="100"/>
      <c r="B163" s="101"/>
      <c r="C163" s="101"/>
      <c r="D163" s="101"/>
      <c r="E163" s="101"/>
      <c r="F163" s="101"/>
      <c r="G163" s="101"/>
      <c r="H163" s="102"/>
      <c r="J163" s="12"/>
    </row>
    <row r="164" spans="1:10" ht="15.75" customHeight="1" thickBot="1">
      <c r="A164" s="94" t="s">
        <v>15</v>
      </c>
      <c r="B164" s="95"/>
      <c r="C164" s="95"/>
      <c r="D164" s="95"/>
      <c r="E164" s="95"/>
      <c r="F164" s="95"/>
      <c r="G164" s="136"/>
      <c r="H164" s="92">
        <v>273608.83</v>
      </c>
      <c r="I164" s="20"/>
      <c r="J164" s="21"/>
    </row>
    <row r="165" spans="1:10">
      <c r="A165" s="52"/>
      <c r="B165" s="52"/>
      <c r="C165" s="52"/>
      <c r="D165" s="52"/>
      <c r="E165" s="52"/>
      <c r="F165" s="52"/>
      <c r="G165" s="93"/>
      <c r="H165" s="93"/>
      <c r="I165" s="20"/>
      <c r="J165" s="21"/>
    </row>
    <row r="166" spans="1:10" ht="11.25" customHeight="1">
      <c r="A166" s="37"/>
      <c r="B166" s="37"/>
      <c r="C166" s="37"/>
      <c r="D166" s="37"/>
      <c r="E166" s="37"/>
      <c r="F166" s="59"/>
      <c r="G166" s="58"/>
      <c r="H166" s="58"/>
      <c r="I166" s="20"/>
      <c r="J166" s="21"/>
    </row>
    <row r="167" spans="1:10">
      <c r="A167" s="96" t="s">
        <v>327</v>
      </c>
      <c r="B167" s="96"/>
      <c r="C167" s="96"/>
      <c r="D167" s="22"/>
      <c r="E167" s="22"/>
      <c r="F167" s="59"/>
      <c r="G167" s="59"/>
      <c r="H167" s="59"/>
      <c r="J167" s="12"/>
    </row>
    <row r="168" spans="1:10">
      <c r="A168" s="52"/>
      <c r="B168" s="52"/>
      <c r="C168" s="52"/>
      <c r="D168" s="85"/>
      <c r="E168" s="85"/>
      <c r="F168" s="59"/>
      <c r="G168" s="59"/>
      <c r="H168" s="59"/>
      <c r="J168" s="12"/>
    </row>
    <row r="169" spans="1:10">
      <c r="A169" s="52"/>
      <c r="B169" s="52"/>
      <c r="C169" s="52"/>
      <c r="D169" s="85"/>
      <c r="E169" s="85"/>
      <c r="F169" s="59"/>
      <c r="G169" s="59"/>
      <c r="H169" s="59"/>
      <c r="J169" s="12"/>
    </row>
    <row r="170" spans="1:10">
      <c r="A170" s="52"/>
      <c r="B170" s="52"/>
      <c r="C170" s="52"/>
      <c r="D170" s="85"/>
      <c r="E170" s="85"/>
      <c r="F170" s="59"/>
      <c r="G170" s="59"/>
      <c r="H170" s="59"/>
      <c r="J170" s="12"/>
    </row>
    <row r="171" spans="1:10">
      <c r="A171" s="22"/>
      <c r="B171" s="22"/>
      <c r="C171" s="6"/>
      <c r="D171" s="22"/>
      <c r="E171" s="22"/>
      <c r="G171" s="59"/>
      <c r="H171" s="59"/>
      <c r="J171" s="12"/>
    </row>
    <row r="172" spans="1:10">
      <c r="A172" s="22"/>
      <c r="B172" s="22"/>
      <c r="C172" s="6"/>
      <c r="D172" s="22"/>
      <c r="E172" s="22"/>
      <c r="F172" s="4"/>
      <c r="G172" s="59"/>
      <c r="H172" s="59" t="s">
        <v>159</v>
      </c>
    </row>
    <row r="173" spans="1:10" ht="12.75">
      <c r="A173" s="30"/>
      <c r="B173" s="22"/>
      <c r="C173" s="6"/>
      <c r="D173" s="22"/>
      <c r="E173" s="22"/>
      <c r="F173" s="4"/>
      <c r="G173" s="59"/>
      <c r="H173" s="59" t="s">
        <v>160</v>
      </c>
    </row>
    <row r="174" spans="1:10">
      <c r="A174" s="22"/>
      <c r="B174" s="22"/>
      <c r="C174" s="6"/>
      <c r="D174" s="22"/>
      <c r="E174" s="22"/>
      <c r="F174" s="4"/>
      <c r="G174" s="59"/>
      <c r="H174" s="59" t="s">
        <v>161</v>
      </c>
    </row>
    <row r="177" spans="1:7" ht="12.75" customHeight="1"/>
    <row r="178" spans="1:7" ht="12.75">
      <c r="A178" s="26"/>
      <c r="B178" s="2"/>
      <c r="C178" s="1"/>
      <c r="D178" s="2"/>
      <c r="E178" s="2"/>
      <c r="F178" s="63"/>
      <c r="G178" s="63"/>
    </row>
    <row r="179" spans="1:7" ht="12.75">
      <c r="A179" s="2"/>
      <c r="B179" s="2"/>
      <c r="C179" s="1"/>
      <c r="D179" s="2"/>
      <c r="E179" s="2"/>
      <c r="F179" s="63"/>
      <c r="G179" s="63"/>
    </row>
    <row r="180" spans="1:7" ht="15">
      <c r="D180" s="97"/>
      <c r="E180" s="97"/>
      <c r="F180" s="97"/>
      <c r="G180" s="64"/>
    </row>
    <row r="181" spans="1:7" ht="15">
      <c r="D181" s="98"/>
      <c r="E181" s="98"/>
      <c r="F181" s="98"/>
      <c r="G181" s="64"/>
    </row>
    <row r="182" spans="1:7" ht="15">
      <c r="D182" s="35"/>
      <c r="E182" s="35"/>
      <c r="G182" s="64"/>
    </row>
    <row r="183" spans="1:7" ht="15">
      <c r="D183" s="35"/>
      <c r="E183" s="35"/>
      <c r="G183" s="64"/>
    </row>
    <row r="184" spans="1:7" ht="15">
      <c r="D184" s="35"/>
      <c r="E184" s="35"/>
      <c r="G184" s="64"/>
    </row>
    <row r="185" spans="1:7" ht="15">
      <c r="E185" s="36"/>
    </row>
  </sheetData>
  <mergeCells count="46">
    <mergeCell ref="B120:H120"/>
    <mergeCell ref="A125:G125"/>
    <mergeCell ref="A137:G137"/>
    <mergeCell ref="A151:G151"/>
    <mergeCell ref="A159:G159"/>
    <mergeCell ref="B138:C138"/>
    <mergeCell ref="B126:C126"/>
    <mergeCell ref="B93:C93"/>
    <mergeCell ref="B83:C83"/>
    <mergeCell ref="B70:C70"/>
    <mergeCell ref="A72:G72"/>
    <mergeCell ref="A82:G82"/>
    <mergeCell ref="A92:G92"/>
    <mergeCell ref="A100:G100"/>
    <mergeCell ref="A108:G108"/>
    <mergeCell ref="A112:G112"/>
    <mergeCell ref="B65:C65"/>
    <mergeCell ref="A4:B4"/>
    <mergeCell ref="C4:H4"/>
    <mergeCell ref="A1:H1"/>
    <mergeCell ref="A2:B2"/>
    <mergeCell ref="C2:H2"/>
    <mergeCell ref="A3:B3"/>
    <mergeCell ref="C3:H3"/>
    <mergeCell ref="A5:B5"/>
    <mergeCell ref="C5:G5"/>
    <mergeCell ref="A6:A7"/>
    <mergeCell ref="B6:B7"/>
    <mergeCell ref="C6:C7"/>
    <mergeCell ref="D6:D7"/>
    <mergeCell ref="E6:E7"/>
    <mergeCell ref="F6:G6"/>
    <mergeCell ref="K22:S22"/>
    <mergeCell ref="A11:G11"/>
    <mergeCell ref="A19:G19"/>
    <mergeCell ref="A44:G44"/>
    <mergeCell ref="A64:G64"/>
    <mergeCell ref="A69:G69"/>
    <mergeCell ref="A167:C167"/>
    <mergeCell ref="D180:F180"/>
    <mergeCell ref="D181:F181"/>
    <mergeCell ref="B152:C152"/>
    <mergeCell ref="B160:C160"/>
    <mergeCell ref="A163:H163"/>
    <mergeCell ref="A162:G162"/>
    <mergeCell ref="A164:G164"/>
  </mergeCells>
  <pageMargins left="0.59055118110236227" right="0.4" top="2.1555555555555554" bottom="0.78740157480314965" header="0.31496062992125984" footer="0.31496062992125984"/>
  <pageSetup paperSize="9" scale="76" fitToHeight="0" orientation="portrait" r:id="rId1"/>
  <headerFooter>
    <oddHeader>&amp;C&amp;G</oddHeader>
    <oddFooter>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7"/>
  <sheetViews>
    <sheetView tabSelected="1" view="pageBreakPreview" topLeftCell="A13" zoomScaleSheetLayoutView="100" workbookViewId="0">
      <selection activeCell="A33" sqref="A33:D33"/>
    </sheetView>
  </sheetViews>
  <sheetFormatPr defaultRowHeight="12.75"/>
  <cols>
    <col min="1" max="1" width="5.42578125" style="14" customWidth="1"/>
    <col min="2" max="2" width="10.140625" style="14" customWidth="1"/>
    <col min="3" max="3" width="11" style="14" bestFit="1" customWidth="1"/>
    <col min="4" max="4" width="13.42578125" style="3" customWidth="1"/>
    <col min="5" max="5" width="7.28515625" style="3" customWidth="1"/>
    <col min="6" max="6" width="8.5703125" style="14" bestFit="1" customWidth="1"/>
    <col min="7" max="7" width="11.28515625" style="14" bestFit="1" customWidth="1"/>
    <col min="8" max="8" width="7.7109375" style="14" bestFit="1" customWidth="1"/>
    <col min="9" max="9" width="11.28515625" style="14" bestFit="1" customWidth="1"/>
    <col min="10" max="10" width="6.7109375" style="14" customWidth="1"/>
    <col min="11" max="11" width="11.28515625" style="14" bestFit="1" customWidth="1"/>
    <col min="12" max="12" width="6.7109375" style="14" bestFit="1" customWidth="1"/>
    <col min="13" max="13" width="11.28515625" style="14" bestFit="1" customWidth="1"/>
    <col min="14" max="14" width="7.7109375" style="14" bestFit="1" customWidth="1"/>
    <col min="15" max="15" width="11.28515625" style="14" bestFit="1" customWidth="1"/>
    <col min="16" max="16" width="9.140625" style="14"/>
    <col min="17" max="17" width="9.85546875" style="14" bestFit="1" customWidth="1"/>
    <col min="18" max="18" width="9.140625" style="14"/>
    <col min="19" max="19" width="9.85546875" style="14" bestFit="1" customWidth="1"/>
    <col min="20" max="16384" width="9.140625" style="14"/>
  </cols>
  <sheetData>
    <row r="1" spans="1:19" ht="15" customHeight="1">
      <c r="A1" s="118" t="s">
        <v>121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>
      <c r="A2" s="119" t="s">
        <v>120</v>
      </c>
      <c r="B2" s="119"/>
      <c r="C2" s="119" t="str">
        <f>'ORÇAMENTO CRECHE'!C2:H2</f>
        <v>Prefeitura Municipal de Lavras do Sul</v>
      </c>
      <c r="D2" s="119"/>
      <c r="E2" s="119"/>
      <c r="F2" s="119"/>
      <c r="G2" s="119"/>
      <c r="H2" s="119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>
      <c r="A3" s="119" t="s">
        <v>29</v>
      </c>
      <c r="B3" s="119"/>
      <c r="C3" s="119" t="str">
        <f>'ORÇAMENTO CRECHE'!C3:H3</f>
        <v>Ampliação da Creche Municipal Professora Noêmia</v>
      </c>
      <c r="D3" s="119"/>
      <c r="E3" s="119"/>
      <c r="F3" s="119"/>
      <c r="G3" s="119"/>
      <c r="H3" s="119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</row>
    <row r="4" spans="1:19">
      <c r="A4" s="119" t="s">
        <v>30</v>
      </c>
      <c r="B4" s="119"/>
      <c r="C4" s="119" t="str">
        <f>'ORÇAMENTO CRECHE'!C4:H4</f>
        <v>Rua Valdemar dos Santos</v>
      </c>
      <c r="D4" s="119"/>
      <c r="E4" s="119"/>
      <c r="F4" s="119"/>
      <c r="G4" s="119"/>
      <c r="H4" s="119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</row>
    <row r="5" spans="1:19">
      <c r="A5" s="119" t="s">
        <v>31</v>
      </c>
      <c r="B5" s="119"/>
      <c r="C5" s="119" t="str">
        <f>'ORÇAMENTO CRECHE'!C5:H5</f>
        <v>Construção Civil</v>
      </c>
      <c r="D5" s="119"/>
      <c r="E5" s="119"/>
      <c r="F5" s="119"/>
      <c r="G5" s="119"/>
      <c r="H5" s="119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</row>
    <row r="6" spans="1:19" s="3" customFormat="1">
      <c r="A6" s="118" t="s">
        <v>1</v>
      </c>
      <c r="B6" s="122" t="s">
        <v>11</v>
      </c>
      <c r="C6" s="122"/>
      <c r="D6" s="122" t="s">
        <v>13</v>
      </c>
      <c r="E6" s="122" t="s">
        <v>16</v>
      </c>
      <c r="F6" s="118" t="s">
        <v>17</v>
      </c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</row>
    <row r="7" spans="1:19" s="3" customFormat="1">
      <c r="A7" s="118"/>
      <c r="B7" s="122"/>
      <c r="C7" s="122"/>
      <c r="D7" s="122"/>
      <c r="E7" s="122"/>
      <c r="F7" s="122" t="s">
        <v>18</v>
      </c>
      <c r="G7" s="122"/>
      <c r="H7" s="122" t="s">
        <v>19</v>
      </c>
      <c r="I7" s="122"/>
      <c r="J7" s="122" t="s">
        <v>20</v>
      </c>
      <c r="K7" s="122"/>
      <c r="L7" s="122" t="s">
        <v>21</v>
      </c>
      <c r="M7" s="122"/>
      <c r="N7" s="122" t="s">
        <v>119</v>
      </c>
      <c r="O7" s="122"/>
      <c r="P7" s="122" t="s">
        <v>144</v>
      </c>
      <c r="Q7" s="122"/>
      <c r="R7" s="122" t="s">
        <v>145</v>
      </c>
      <c r="S7" s="122"/>
    </row>
    <row r="8" spans="1:19" s="3" customFormat="1">
      <c r="A8" s="118"/>
      <c r="B8" s="122"/>
      <c r="C8" s="122"/>
      <c r="D8" s="122"/>
      <c r="E8" s="122"/>
      <c r="F8" s="38" t="s">
        <v>26</v>
      </c>
      <c r="G8" s="38" t="s">
        <v>25</v>
      </c>
      <c r="H8" s="38" t="s">
        <v>26</v>
      </c>
      <c r="I8" s="38" t="s">
        <v>25</v>
      </c>
      <c r="J8" s="38" t="s">
        <v>26</v>
      </c>
      <c r="K8" s="38" t="s">
        <v>25</v>
      </c>
      <c r="L8" s="38" t="s">
        <v>26</v>
      </c>
      <c r="M8" s="38" t="s">
        <v>25</v>
      </c>
      <c r="N8" s="38" t="s">
        <v>26</v>
      </c>
      <c r="O8" s="38" t="s">
        <v>25</v>
      </c>
      <c r="P8" s="38" t="s">
        <v>26</v>
      </c>
      <c r="Q8" s="38" t="s">
        <v>25</v>
      </c>
      <c r="R8" s="38" t="s">
        <v>26</v>
      </c>
      <c r="S8" s="38" t="s">
        <v>25</v>
      </c>
    </row>
    <row r="9" spans="1:19" s="3" customFormat="1">
      <c r="A9" s="34" t="s">
        <v>2</v>
      </c>
      <c r="B9" s="123" t="str">
        <f>'ORÇAMENTO CRECHE'!B8</f>
        <v>INSTALAÇÃO DA OBRA</v>
      </c>
      <c r="C9" s="123"/>
      <c r="D9" s="41">
        <f>'ORÇAMENTO CRECHE'!H11</f>
        <v>1471.0234399999999</v>
      </c>
      <c r="E9" s="39">
        <f t="shared" ref="E9:E24" si="0">D9/$D$25</f>
        <v>5.3763741469893345E-3</v>
      </c>
      <c r="F9" s="42">
        <v>1</v>
      </c>
      <c r="G9" s="16">
        <f>F9*D9</f>
        <v>1471.0234399999999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19">
      <c r="A10" s="34" t="s">
        <v>4</v>
      </c>
      <c r="B10" s="123" t="str">
        <f>'ORÇAMENTO CRECHE'!B12</f>
        <v>REMOÇÕES OU DEMOLIÇÕES</v>
      </c>
      <c r="C10" s="123"/>
      <c r="D10" s="16">
        <f>'ORÇAMENTO CRECHE'!H19</f>
        <v>1961.92</v>
      </c>
      <c r="E10" s="39">
        <f t="shared" si="0"/>
        <v>7.1705288166321237E-3</v>
      </c>
      <c r="F10" s="39">
        <v>1</v>
      </c>
      <c r="G10" s="16">
        <f>F10*D10</f>
        <v>1961.92</v>
      </c>
      <c r="H10" s="39"/>
      <c r="I10" s="16"/>
      <c r="J10" s="39"/>
      <c r="K10" s="16"/>
      <c r="L10" s="39"/>
      <c r="M10" s="16"/>
      <c r="N10" s="39"/>
      <c r="O10" s="16"/>
      <c r="P10" s="39"/>
      <c r="Q10" s="16"/>
      <c r="R10" s="39"/>
      <c r="S10" s="16"/>
    </row>
    <row r="11" spans="1:19" s="33" customFormat="1">
      <c r="A11" s="34" t="s">
        <v>7</v>
      </c>
      <c r="B11" s="123" t="str">
        <f>'ORÇAMENTO CRECHE'!B20</f>
        <v>ESTACAS</v>
      </c>
      <c r="C11" s="123"/>
      <c r="D11" s="16">
        <f>'ORÇAMENTO CRECHE'!H44</f>
        <v>35654.853256599999</v>
      </c>
      <c r="E11" s="39">
        <f t="shared" si="0"/>
        <v>0.13031324046303622</v>
      </c>
      <c r="F11" s="39"/>
      <c r="G11" s="16"/>
      <c r="H11" s="39">
        <v>1</v>
      </c>
      <c r="I11" s="16">
        <f>H11*D11</f>
        <v>35654.853256599999</v>
      </c>
      <c r="J11" s="32"/>
      <c r="K11" s="31"/>
      <c r="L11" s="32"/>
      <c r="M11" s="31"/>
      <c r="N11" s="32"/>
      <c r="O11" s="31"/>
      <c r="P11" s="32"/>
      <c r="Q11" s="31"/>
      <c r="R11" s="32"/>
      <c r="S11" s="31"/>
    </row>
    <row r="12" spans="1:19">
      <c r="A12" s="34" t="s">
        <v>45</v>
      </c>
      <c r="B12" s="123" t="str">
        <f>'ORÇAMENTO CRECHE'!B45</f>
        <v>SUPRAESTRUTURA</v>
      </c>
      <c r="C12" s="123"/>
      <c r="D12" s="16">
        <f>'ORÇAMENTO CRECHE'!H64</f>
        <v>46124.18</v>
      </c>
      <c r="E12" s="39">
        <f t="shared" si="0"/>
        <v>0.16857708868533225</v>
      </c>
      <c r="F12" s="39"/>
      <c r="G12" s="16"/>
      <c r="H12" s="39"/>
      <c r="I12" s="16"/>
      <c r="J12" s="39">
        <v>0.6</v>
      </c>
      <c r="K12" s="16">
        <f>J12*D12</f>
        <v>27674.507999999998</v>
      </c>
      <c r="L12" s="39">
        <v>0.4</v>
      </c>
      <c r="M12" s="16">
        <f>L12*D12</f>
        <v>18449.672000000002</v>
      </c>
      <c r="N12" s="39"/>
      <c r="O12" s="16"/>
      <c r="P12" s="39"/>
      <c r="Q12" s="16"/>
      <c r="R12" s="39"/>
      <c r="S12" s="16"/>
    </row>
    <row r="13" spans="1:19">
      <c r="A13" s="34" t="s">
        <v>48</v>
      </c>
      <c r="B13" s="123" t="str">
        <f>'ORÇAMENTO CRECHE'!B65</f>
        <v>PAREDES EM GERAL</v>
      </c>
      <c r="C13" s="123"/>
      <c r="D13" s="16">
        <f>'ORÇAMENTO CRECHE'!H69</f>
        <v>13576.4</v>
      </c>
      <c r="E13" s="39">
        <f t="shared" si="0"/>
        <v>4.9619743631811881E-2</v>
      </c>
      <c r="F13" s="39"/>
      <c r="G13" s="16"/>
      <c r="H13" s="39">
        <v>0.3</v>
      </c>
      <c r="I13" s="16">
        <f>H13*D13</f>
        <v>4072.9199999999996</v>
      </c>
      <c r="J13" s="39">
        <v>0.7</v>
      </c>
      <c r="K13" s="16">
        <f>J13*D13</f>
        <v>9503.48</v>
      </c>
      <c r="L13" s="39"/>
      <c r="M13" s="16"/>
      <c r="N13" s="39"/>
      <c r="O13" s="16"/>
      <c r="P13" s="39"/>
      <c r="Q13" s="16"/>
      <c r="R13" s="39"/>
      <c r="S13" s="16"/>
    </row>
    <row r="14" spans="1:19">
      <c r="A14" s="34" t="s">
        <v>52</v>
      </c>
      <c r="B14" s="123" t="str">
        <f>'ORÇAMENTO CRECHE'!B70</f>
        <v>IMPERMEABILIZAÇÃO</v>
      </c>
      <c r="C14" s="123"/>
      <c r="D14" s="16">
        <f>'ORÇAMENTO CRECHE'!H72</f>
        <v>559.66</v>
      </c>
      <c r="E14" s="39">
        <f t="shared" si="0"/>
        <v>2.045474921258937E-3</v>
      </c>
      <c r="F14" s="39"/>
      <c r="G14" s="16"/>
      <c r="H14" s="39">
        <v>1</v>
      </c>
      <c r="I14" s="16">
        <f>H14*D14</f>
        <v>559.66</v>
      </c>
      <c r="J14" s="39"/>
      <c r="K14" s="16"/>
      <c r="L14" s="39"/>
      <c r="M14" s="16"/>
      <c r="N14" s="39"/>
      <c r="O14" s="16"/>
      <c r="P14" s="39"/>
      <c r="Q14" s="16"/>
      <c r="R14" s="39"/>
      <c r="S14" s="16"/>
    </row>
    <row r="15" spans="1:19">
      <c r="A15" s="34" t="s">
        <v>56</v>
      </c>
      <c r="B15" s="123" t="str">
        <f>'ORÇAMENTO CRECHE'!B73</f>
        <v>COBERTURAS</v>
      </c>
      <c r="C15" s="123"/>
      <c r="D15" s="16">
        <f>'ORÇAMENTO CRECHE'!H82</f>
        <v>27316.75</v>
      </c>
      <c r="E15" s="39">
        <f t="shared" si="0"/>
        <v>9.9838700381124384E-2</v>
      </c>
      <c r="F15" s="39"/>
      <c r="G15" s="16"/>
      <c r="H15" s="39"/>
      <c r="I15" s="16"/>
      <c r="J15" s="39"/>
      <c r="K15" s="16"/>
      <c r="L15" s="39">
        <v>0.5</v>
      </c>
      <c r="M15" s="16">
        <f t="shared" ref="M15:M23" si="1">L15*D15</f>
        <v>13658.375</v>
      </c>
      <c r="N15" s="39">
        <v>0.5</v>
      </c>
      <c r="O15" s="16">
        <f t="shared" ref="O15:O17" si="2">N15*D15</f>
        <v>13658.375</v>
      </c>
      <c r="P15" s="39"/>
      <c r="Q15" s="16"/>
      <c r="R15" s="39"/>
      <c r="S15" s="16"/>
    </row>
    <row r="16" spans="1:19">
      <c r="A16" s="34" t="s">
        <v>61</v>
      </c>
      <c r="B16" s="123" t="str">
        <f>'ORÇAMENTO CRECHE'!B83</f>
        <v>PAVIMENTAÇÕES</v>
      </c>
      <c r="C16" s="123"/>
      <c r="D16" s="16">
        <f>'ORÇAMENTO CRECHE'!H92</f>
        <v>26450.58</v>
      </c>
      <c r="E16" s="39">
        <f t="shared" si="0"/>
        <v>9.667297652637892E-2</v>
      </c>
      <c r="F16" s="39"/>
      <c r="G16" s="16"/>
      <c r="H16" s="39"/>
      <c r="I16" s="16"/>
      <c r="J16" s="39">
        <v>0.3</v>
      </c>
      <c r="K16" s="16">
        <f t="shared" ref="K16:K23" si="3">J16*D16</f>
        <v>7935.174</v>
      </c>
      <c r="L16" s="39"/>
      <c r="M16" s="16"/>
      <c r="N16" s="39">
        <v>0.3</v>
      </c>
      <c r="O16" s="16">
        <f t="shared" si="2"/>
        <v>7935.174</v>
      </c>
      <c r="P16" s="39">
        <v>0.4</v>
      </c>
      <c r="Q16" s="16">
        <f t="shared" ref="Q16:Q22" si="4">P16*D16</f>
        <v>10580.232000000002</v>
      </c>
      <c r="R16" s="39"/>
      <c r="S16" s="16"/>
    </row>
    <row r="17" spans="1:19">
      <c r="A17" s="34" t="s">
        <v>69</v>
      </c>
      <c r="B17" s="123" t="str">
        <f>'ORÇAMENTO CRECHE'!B93</f>
        <v>REVESTIMENTOS</v>
      </c>
      <c r="C17" s="123"/>
      <c r="D17" s="16">
        <f>'ORÇAMENTO CRECHE'!H100</f>
        <v>21059.040000000005</v>
      </c>
      <c r="E17" s="39">
        <f t="shared" si="0"/>
        <v>7.6967691430134044E-2</v>
      </c>
      <c r="F17" s="39"/>
      <c r="G17" s="16"/>
      <c r="H17" s="39"/>
      <c r="I17" s="16"/>
      <c r="J17" s="39"/>
      <c r="K17" s="16"/>
      <c r="L17" s="39">
        <v>0.6</v>
      </c>
      <c r="M17" s="16">
        <f t="shared" si="1"/>
        <v>12635.424000000003</v>
      </c>
      <c r="N17" s="39">
        <v>0.4</v>
      </c>
      <c r="O17" s="16">
        <f t="shared" si="2"/>
        <v>8423.6160000000018</v>
      </c>
      <c r="P17" s="39"/>
      <c r="Q17" s="16"/>
      <c r="R17" s="39"/>
      <c r="S17" s="16"/>
    </row>
    <row r="18" spans="1:19">
      <c r="A18" s="34" t="s">
        <v>74</v>
      </c>
      <c r="B18" s="123" t="str">
        <f>'ORÇAMENTO CRECHE'!B101</f>
        <v>ESQUADRIAS</v>
      </c>
      <c r="C18" s="123"/>
      <c r="D18" s="16">
        <f>'ORÇAMENTO CRECHE'!H108</f>
        <v>22960.42</v>
      </c>
      <c r="E18" s="39">
        <f t="shared" si="0"/>
        <v>8.3916955457906811E-2</v>
      </c>
      <c r="F18" s="39"/>
      <c r="G18" s="16"/>
      <c r="H18" s="39"/>
      <c r="I18" s="16"/>
      <c r="J18" s="39"/>
      <c r="K18" s="16"/>
      <c r="L18" s="39"/>
      <c r="M18" s="16"/>
      <c r="N18" s="39"/>
      <c r="O18" s="16"/>
      <c r="P18" s="39">
        <v>1</v>
      </c>
      <c r="Q18" s="16">
        <f t="shared" si="4"/>
        <v>22960.42</v>
      </c>
      <c r="R18" s="39"/>
      <c r="S18" s="16"/>
    </row>
    <row r="19" spans="1:19">
      <c r="A19" s="34" t="s">
        <v>76</v>
      </c>
      <c r="B19" s="123" t="str">
        <f>'ORÇAMENTO CRECHE'!B109</f>
        <v>VIDROS</v>
      </c>
      <c r="C19" s="123"/>
      <c r="D19" s="16">
        <f>'ORÇAMENTO CRECHE'!H112</f>
        <v>2093.6800000000003</v>
      </c>
      <c r="E19" s="39">
        <f t="shared" si="0"/>
        <v>7.652092222316071E-3</v>
      </c>
      <c r="F19" s="39"/>
      <c r="G19" s="16"/>
      <c r="H19" s="39"/>
      <c r="I19" s="16"/>
      <c r="J19" s="39"/>
      <c r="K19" s="16"/>
      <c r="L19" s="39"/>
      <c r="M19" s="16"/>
      <c r="N19" s="39"/>
      <c r="O19" s="16"/>
      <c r="P19" s="39">
        <v>1</v>
      </c>
      <c r="Q19" s="16">
        <f t="shared" si="4"/>
        <v>2093.6800000000003</v>
      </c>
      <c r="R19" s="39"/>
      <c r="S19" s="16"/>
    </row>
    <row r="20" spans="1:19">
      <c r="A20" s="34" t="s">
        <v>81</v>
      </c>
      <c r="B20" s="123" t="str">
        <f>'ORÇAMENTO CRECHE'!B113</f>
        <v>PINTURA</v>
      </c>
      <c r="C20" s="123"/>
      <c r="D20" s="16">
        <f>'ORÇAMENTO CRECHE'!H125</f>
        <v>38423.61</v>
      </c>
      <c r="E20" s="39">
        <f t="shared" si="0"/>
        <v>0.14043263881505577</v>
      </c>
      <c r="F20" s="39"/>
      <c r="G20" s="16"/>
      <c r="H20" s="39"/>
      <c r="I20" s="16"/>
      <c r="J20" s="39"/>
      <c r="K20" s="16"/>
      <c r="L20" s="39"/>
      <c r="M20" s="16"/>
      <c r="N20" s="39"/>
      <c r="O20" s="16"/>
      <c r="P20" s="39"/>
      <c r="Q20" s="16"/>
      <c r="R20" s="39">
        <v>1</v>
      </c>
      <c r="S20" s="16">
        <f>R20*D20</f>
        <v>38423.61</v>
      </c>
    </row>
    <row r="21" spans="1:19">
      <c r="A21" s="34" t="s">
        <v>86</v>
      </c>
      <c r="B21" s="123" t="str">
        <f>'ORÇAMENTO CRECHE'!B126</f>
        <v>INSTALAÇÕES ELÉTRICAS</v>
      </c>
      <c r="C21" s="123"/>
      <c r="D21" s="16">
        <f>'ORÇAMENTO CRECHE'!H137</f>
        <v>8385.369999999999</v>
      </c>
      <c r="E21" s="39">
        <f t="shared" si="0"/>
        <v>3.064729307164538E-2</v>
      </c>
      <c r="F21" s="39"/>
      <c r="G21" s="16"/>
      <c r="H21" s="39"/>
      <c r="I21" s="16"/>
      <c r="J21" s="39"/>
      <c r="K21" s="16"/>
      <c r="L21" s="39">
        <v>0.5</v>
      </c>
      <c r="M21" s="16">
        <f t="shared" si="1"/>
        <v>4192.6849999999995</v>
      </c>
      <c r="N21" s="39">
        <v>0.4</v>
      </c>
      <c r="O21" s="16">
        <f t="shared" ref="O21:O23" si="5">N21*D21</f>
        <v>3354.1479999999997</v>
      </c>
      <c r="P21" s="39"/>
      <c r="Q21" s="16"/>
      <c r="R21" s="39">
        <v>0.1</v>
      </c>
      <c r="S21" s="16">
        <f>R21*D21</f>
        <v>838.53699999999992</v>
      </c>
    </row>
    <row r="22" spans="1:19" ht="27" customHeight="1">
      <c r="A22" s="34" t="s">
        <v>99</v>
      </c>
      <c r="B22" s="123" t="str">
        <f>'ORÇAMENTO CRECHE'!B138</f>
        <v>INSTALAÇÕES HIDRO SANITARIAS</v>
      </c>
      <c r="C22" s="123"/>
      <c r="D22" s="16">
        <f>'ORÇAMENTO CRECHE'!H151</f>
        <v>9380.66</v>
      </c>
      <c r="E22" s="39">
        <f t="shared" si="0"/>
        <v>3.4284931520667659E-2</v>
      </c>
      <c r="F22" s="39"/>
      <c r="G22" s="16"/>
      <c r="H22" s="39"/>
      <c r="I22" s="16"/>
      <c r="J22" s="39">
        <v>0.2</v>
      </c>
      <c r="K22" s="16">
        <f t="shared" si="3"/>
        <v>1876.1320000000001</v>
      </c>
      <c r="L22" s="39">
        <v>0.3</v>
      </c>
      <c r="M22" s="16">
        <f t="shared" si="1"/>
        <v>2814.1979999999999</v>
      </c>
      <c r="N22" s="39">
        <v>0.3</v>
      </c>
      <c r="O22" s="16">
        <f t="shared" si="5"/>
        <v>2814.1979999999999</v>
      </c>
      <c r="P22" s="39">
        <v>0.1</v>
      </c>
      <c r="Q22" s="16">
        <f t="shared" si="4"/>
        <v>938.06600000000003</v>
      </c>
      <c r="R22" s="39">
        <v>0.1</v>
      </c>
      <c r="S22" s="16">
        <f>R22*D22</f>
        <v>938.06600000000003</v>
      </c>
    </row>
    <row r="23" spans="1:19">
      <c r="A23" s="34" t="s">
        <v>101</v>
      </c>
      <c r="B23" s="123" t="str">
        <f>'ORÇAMENTO CRECHE'!B152:C152</f>
        <v>INSTALAÇÕES DIVERSAS</v>
      </c>
      <c r="C23" s="123"/>
      <c r="D23" s="16">
        <f>'ORÇAMENTO CRECHE'!H159</f>
        <v>17873.89</v>
      </c>
      <c r="E23" s="39">
        <f t="shared" si="0"/>
        <v>6.5326437015939862E-2</v>
      </c>
      <c r="F23" s="39">
        <v>0.1</v>
      </c>
      <c r="G23" s="16">
        <f>F23*D23</f>
        <v>1787.3890000000001</v>
      </c>
      <c r="H23" s="39">
        <v>0.25</v>
      </c>
      <c r="I23" s="16">
        <f>H23*D23</f>
        <v>4468.4724999999999</v>
      </c>
      <c r="J23" s="39">
        <v>0.25</v>
      </c>
      <c r="K23" s="16">
        <f t="shared" si="3"/>
        <v>4468.4724999999999</v>
      </c>
      <c r="L23" s="39">
        <v>0.25</v>
      </c>
      <c r="M23" s="16">
        <f t="shared" si="1"/>
        <v>4468.4724999999999</v>
      </c>
      <c r="N23" s="39">
        <v>0.15</v>
      </c>
      <c r="O23" s="16">
        <f t="shared" si="5"/>
        <v>2681.0834999999997</v>
      </c>
      <c r="P23" s="39"/>
      <c r="Q23" s="16"/>
      <c r="R23" s="39"/>
      <c r="S23" s="16"/>
    </row>
    <row r="24" spans="1:19">
      <c r="A24" s="34" t="s">
        <v>220</v>
      </c>
      <c r="B24" s="123" t="str">
        <f>'ORÇAMENTO CRECHE'!B160:C160</f>
        <v>SERVIÇOS FINAIS</v>
      </c>
      <c r="C24" s="123"/>
      <c r="D24" s="16">
        <f>'ORÇAMENTO CRECHE'!H162</f>
        <v>316.8</v>
      </c>
      <c r="E24" s="39">
        <f t="shared" si="0"/>
        <v>1.1578573688575766E-3</v>
      </c>
      <c r="F24" s="39"/>
      <c r="G24" s="16"/>
      <c r="H24" s="40"/>
      <c r="I24" s="16"/>
      <c r="J24" s="40"/>
      <c r="K24" s="16"/>
      <c r="L24" s="39"/>
      <c r="M24" s="16"/>
      <c r="N24" s="39"/>
      <c r="O24" s="16"/>
      <c r="P24" s="39"/>
      <c r="Q24" s="16"/>
      <c r="R24" s="39">
        <v>1</v>
      </c>
      <c r="S24" s="16">
        <f>R24*D24</f>
        <v>316.8</v>
      </c>
    </row>
    <row r="25" spans="1:19">
      <c r="A25" s="118" t="s">
        <v>24</v>
      </c>
      <c r="B25" s="118"/>
      <c r="C25" s="118" t="s">
        <v>22</v>
      </c>
      <c r="D25" s="128">
        <v>273608.83</v>
      </c>
      <c r="E25" s="124">
        <f>SUM(E9:E24)</f>
        <v>1.0000000244750873</v>
      </c>
      <c r="F25" s="125">
        <f>ROUND(SUM(G9:G24),3)</f>
        <v>5220.3320000000003</v>
      </c>
      <c r="G25" s="125"/>
      <c r="H25" s="125">
        <f>ROUND(SUM(I9:I24),3)</f>
        <v>44755.906000000003</v>
      </c>
      <c r="I25" s="125"/>
      <c r="J25" s="125">
        <f>ROUND(SUM(K9:K24),3)</f>
        <v>51457.767</v>
      </c>
      <c r="K25" s="125"/>
      <c r="L25" s="125">
        <f>ROUND(SUM(M9:M24),3)</f>
        <v>56218.826999999997</v>
      </c>
      <c r="M25" s="125"/>
      <c r="N25" s="125">
        <f>ROUND(SUM(O9:O24),3)</f>
        <v>38866.595000000001</v>
      </c>
      <c r="O25" s="125"/>
      <c r="P25" s="125">
        <f>ROUND(SUM(Q9:Q24),3)</f>
        <v>36572.398000000001</v>
      </c>
      <c r="Q25" s="125"/>
      <c r="R25" s="125">
        <f>ROUND(SUM(S9:S24),3)</f>
        <v>40517.012999999999</v>
      </c>
      <c r="S25" s="125"/>
    </row>
    <row r="26" spans="1:19">
      <c r="A26" s="118"/>
      <c r="B26" s="118"/>
      <c r="C26" s="118"/>
      <c r="D26" s="128"/>
      <c r="E26" s="124"/>
      <c r="F26" s="124">
        <f>F25/$D$25</f>
        <v>1.9079545057080212E-2</v>
      </c>
      <c r="G26" s="124"/>
      <c r="H26" s="124">
        <f>H25/$D$25</f>
        <v>0.16357624861741488</v>
      </c>
      <c r="I26" s="124"/>
      <c r="J26" s="124">
        <f>J25/$D$25</f>
        <v>0.18807056409692624</v>
      </c>
      <c r="K26" s="124"/>
      <c r="L26" s="124">
        <f>L25/$D$25</f>
        <v>0.20547153759620987</v>
      </c>
      <c r="M26" s="124"/>
      <c r="N26" s="124">
        <f>N25/$D$25</f>
        <v>0.14205168378520533</v>
      </c>
      <c r="O26" s="124"/>
      <c r="P26" s="124">
        <f>P25/$D$25</f>
        <v>0.13366673144284122</v>
      </c>
      <c r="Q26" s="124"/>
      <c r="R26" s="124">
        <f>R25/$D$25</f>
        <v>0.14808371864314465</v>
      </c>
      <c r="S26" s="124"/>
    </row>
    <row r="27" spans="1:19">
      <c r="A27" s="118"/>
      <c r="B27" s="118"/>
      <c r="C27" s="118" t="s">
        <v>23</v>
      </c>
      <c r="D27" s="128"/>
      <c r="E27" s="124"/>
      <c r="F27" s="125">
        <f>F25</f>
        <v>5220.3320000000003</v>
      </c>
      <c r="G27" s="125"/>
      <c r="H27" s="125">
        <f>ROUND(F27+H25,3)</f>
        <v>49976.237999999998</v>
      </c>
      <c r="I27" s="125"/>
      <c r="J27" s="125">
        <f>ROUND(H27+J25,3)</f>
        <v>101434.005</v>
      </c>
      <c r="K27" s="125"/>
      <c r="L27" s="125">
        <f>ROUND(J27+L25,3)</f>
        <v>157652.83199999999</v>
      </c>
      <c r="M27" s="125"/>
      <c r="N27" s="125">
        <f>ROUND(L27+N25,3)</f>
        <v>196519.427</v>
      </c>
      <c r="O27" s="125"/>
      <c r="P27" s="125">
        <f>ROUND(N27+P25,3)</f>
        <v>233091.82500000001</v>
      </c>
      <c r="Q27" s="125"/>
      <c r="R27" s="125">
        <v>273608.83</v>
      </c>
      <c r="S27" s="125"/>
    </row>
    <row r="28" spans="1:19">
      <c r="A28" s="118"/>
      <c r="B28" s="118"/>
      <c r="C28" s="118"/>
      <c r="D28" s="128"/>
      <c r="E28" s="124"/>
      <c r="F28" s="124">
        <f>F26</f>
        <v>1.9079545057080212E-2</v>
      </c>
      <c r="G28" s="124"/>
      <c r="H28" s="124">
        <f>F28+H26</f>
        <v>0.18265579367449508</v>
      </c>
      <c r="I28" s="124"/>
      <c r="J28" s="127">
        <f>H28+J26</f>
        <v>0.37072635777142132</v>
      </c>
      <c r="K28" s="127"/>
      <c r="L28" s="124">
        <f>J28+L26</f>
        <v>0.57619789536763122</v>
      </c>
      <c r="M28" s="124"/>
      <c r="N28" s="124">
        <f>L28+N26</f>
        <v>0.71824957915283649</v>
      </c>
      <c r="O28" s="124"/>
      <c r="P28" s="124">
        <f>N28+P26</f>
        <v>0.85191631059567774</v>
      </c>
      <c r="Q28" s="124"/>
      <c r="R28" s="124">
        <f>P28+R26</f>
        <v>1.0000000292388225</v>
      </c>
      <c r="S28" s="124"/>
    </row>
    <row r="29" spans="1:19">
      <c r="A29" s="17"/>
      <c r="B29" s="17"/>
      <c r="C29" s="17"/>
      <c r="D29" s="18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9">
      <c r="A30" s="17"/>
      <c r="B30" s="17"/>
      <c r="C30" s="17"/>
      <c r="D30" s="18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9">
      <c r="A31" s="17"/>
      <c r="B31" s="17"/>
      <c r="C31" s="17"/>
      <c r="D31" s="18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9">
      <c r="A32" s="126"/>
      <c r="B32" s="126"/>
      <c r="C32" s="126"/>
      <c r="D32" s="126"/>
      <c r="E32" s="22"/>
      <c r="F32" s="22"/>
      <c r="G32" s="22"/>
      <c r="H32" s="22"/>
      <c r="I32" s="22"/>
      <c r="J32" s="6"/>
      <c r="K32" s="6"/>
      <c r="L32" s="17"/>
      <c r="M32" s="17"/>
      <c r="N32" s="17"/>
      <c r="O32" s="17"/>
      <c r="P32" s="17"/>
      <c r="Q32" s="17"/>
    </row>
    <row r="33" spans="1:17">
      <c r="A33" s="96" t="s">
        <v>327</v>
      </c>
      <c r="B33" s="96"/>
      <c r="C33" s="96"/>
      <c r="D33" s="96"/>
      <c r="E33" s="22"/>
      <c r="F33" s="22"/>
      <c r="G33" s="22"/>
      <c r="H33" s="22"/>
      <c r="I33" s="22"/>
      <c r="J33" s="6"/>
      <c r="K33" s="6"/>
      <c r="L33" s="17"/>
      <c r="M33" s="17"/>
      <c r="N33" s="17"/>
      <c r="O33" s="17"/>
      <c r="P33" s="17"/>
      <c r="Q33" s="17"/>
    </row>
    <row r="34" spans="1:17">
      <c r="A34" s="22"/>
      <c r="B34" s="22"/>
      <c r="C34" s="6"/>
      <c r="D34" s="22"/>
      <c r="E34" s="22"/>
      <c r="F34" s="27"/>
      <c r="G34" s="22"/>
      <c r="I34" s="23"/>
      <c r="J34" s="6"/>
      <c r="K34" s="6"/>
      <c r="L34" s="17"/>
      <c r="M34" s="17"/>
      <c r="N34" s="17"/>
      <c r="O34" s="17"/>
      <c r="P34" s="17"/>
      <c r="Q34" s="22" t="s">
        <v>159</v>
      </c>
    </row>
    <row r="35" spans="1:17" ht="15">
      <c r="A35" s="22"/>
      <c r="B35" s="22"/>
      <c r="C35" s="6"/>
      <c r="D35" s="22"/>
      <c r="E35" s="22"/>
      <c r="F35" s="27"/>
      <c r="G35" s="22"/>
      <c r="I35" s="23"/>
      <c r="J35" s="6"/>
      <c r="K35" s="6"/>
      <c r="L35" s="17"/>
      <c r="M35" s="17"/>
      <c r="N35" s="17"/>
      <c r="O35" s="19"/>
      <c r="P35" s="17"/>
      <c r="Q35" s="22" t="s">
        <v>160</v>
      </c>
    </row>
    <row r="36" spans="1:17">
      <c r="A36" s="30"/>
      <c r="B36" s="22"/>
      <c r="C36" s="6"/>
      <c r="D36" s="22"/>
      <c r="E36" s="22"/>
      <c r="F36" s="27"/>
      <c r="G36" s="22"/>
      <c r="I36" s="23"/>
      <c r="J36" s="6"/>
      <c r="K36" s="6"/>
      <c r="L36" s="17"/>
      <c r="M36" s="17"/>
      <c r="N36" s="17"/>
      <c r="O36" s="17"/>
      <c r="P36" s="17"/>
      <c r="Q36" s="22" t="s">
        <v>161</v>
      </c>
    </row>
    <row r="37" spans="1:17">
      <c r="D37" s="14"/>
      <c r="E37" s="14"/>
    </row>
  </sheetData>
  <mergeCells count="76">
    <mergeCell ref="A33:D33"/>
    <mergeCell ref="H28:I28"/>
    <mergeCell ref="J28:K28"/>
    <mergeCell ref="L28:M28"/>
    <mergeCell ref="N28:O28"/>
    <mergeCell ref="A32:D32"/>
    <mergeCell ref="A25:B28"/>
    <mergeCell ref="C25:C26"/>
    <mergeCell ref="D25:D28"/>
    <mergeCell ref="E25:E28"/>
    <mergeCell ref="F25:G25"/>
    <mergeCell ref="F26:G26"/>
    <mergeCell ref="C27:C28"/>
    <mergeCell ref="F27:G27"/>
    <mergeCell ref="F28:G28"/>
    <mergeCell ref="P28:Q28"/>
    <mergeCell ref="R28:S28"/>
    <mergeCell ref="H27:I27"/>
    <mergeCell ref="J27:K27"/>
    <mergeCell ref="L27:M27"/>
    <mergeCell ref="N27:O27"/>
    <mergeCell ref="P27:Q27"/>
    <mergeCell ref="R27:S27"/>
    <mergeCell ref="R26:S26"/>
    <mergeCell ref="H25:I25"/>
    <mergeCell ref="J25:K25"/>
    <mergeCell ref="L25:M25"/>
    <mergeCell ref="N25:O25"/>
    <mergeCell ref="P25:Q25"/>
    <mergeCell ref="R25:S25"/>
    <mergeCell ref="H26:I26"/>
    <mergeCell ref="J26:K26"/>
    <mergeCell ref="L26:M26"/>
    <mergeCell ref="N26:O26"/>
    <mergeCell ref="P26:Q2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A6:A8"/>
    <mergeCell ref="B6:C8"/>
    <mergeCell ref="D6:D8"/>
    <mergeCell ref="E6:E8"/>
    <mergeCell ref="B9:C9"/>
    <mergeCell ref="B10:C10"/>
    <mergeCell ref="B11:C11"/>
    <mergeCell ref="F6:S6"/>
    <mergeCell ref="F7:G7"/>
    <mergeCell ref="H7:I7"/>
    <mergeCell ref="J7:K7"/>
    <mergeCell ref="L7:M7"/>
    <mergeCell ref="N7:O7"/>
    <mergeCell ref="P7:Q7"/>
    <mergeCell ref="R7:S7"/>
    <mergeCell ref="A4:B4"/>
    <mergeCell ref="C4:H4"/>
    <mergeCell ref="I4:S4"/>
    <mergeCell ref="A5:B5"/>
    <mergeCell ref="C5:H5"/>
    <mergeCell ref="I5:S5"/>
    <mergeCell ref="A1:S1"/>
    <mergeCell ref="A2:B2"/>
    <mergeCell ref="C2:H2"/>
    <mergeCell ref="I2:S2"/>
    <mergeCell ref="A3:B3"/>
    <mergeCell ref="C3:H3"/>
    <mergeCell ref="I3:S3"/>
  </mergeCells>
  <pageMargins left="0.511811024" right="0.511811024" top="1.7324999999999999" bottom="0.97166666666666668" header="0.31496062000000002" footer="0.31496062000000002"/>
  <pageSetup paperSize="9" scale="6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 CRECHE</vt:lpstr>
      <vt:lpstr>CRONOGRAMA CRECHE</vt:lpstr>
      <vt:lpstr>'CRONOGRAMA CRECHE'!Area_de_impressao</vt:lpstr>
      <vt:lpstr>'ORÇAMENTO CRECHE'!Area_de_impressao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Ribeiro</dc:creator>
  <cp:lastModifiedBy>Thiago</cp:lastModifiedBy>
  <cp:lastPrinted>2019-04-09T16:11:16Z</cp:lastPrinted>
  <dcterms:created xsi:type="dcterms:W3CDTF">2015-05-29T19:50:08Z</dcterms:created>
  <dcterms:modified xsi:type="dcterms:W3CDTF">2019-04-09T16:17:43Z</dcterms:modified>
</cp:coreProperties>
</file>